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27795" windowHeight="12270" tabRatio="857"/>
  </bookViews>
  <sheets>
    <sheet name="U형스텐매립식 ∮101.6xH900xL1200" sheetId="1" r:id="rId1"/>
    <sheet name="U형스텐매립식 ∮101.6xH900xL1500" sheetId="6" r:id="rId2"/>
  </sheets>
  <definedNames>
    <definedName name="_xlnm.Print_Area" localSheetId="0">'U형스텐매립식 ∮101.6xH900xL1200'!$A$1:$L$25</definedName>
    <definedName name="_xlnm.Print_Area" localSheetId="1">'U형스텐매립식 ∮101.6xH900xL1500'!$A$1:$L$25</definedName>
  </definedNames>
  <calcPr calcId="144525"/>
</workbook>
</file>

<file path=xl/calcChain.xml><?xml version="1.0" encoding="utf-8"?>
<calcChain xmlns="http://schemas.openxmlformats.org/spreadsheetml/2006/main">
  <c r="J23" i="6" l="1"/>
  <c r="J25" i="6" s="1"/>
  <c r="H23" i="6"/>
  <c r="K22" i="6"/>
  <c r="K21" i="6"/>
  <c r="K20" i="6"/>
  <c r="J17" i="6"/>
  <c r="K16" i="6"/>
  <c r="K14" i="6"/>
  <c r="H14" i="6"/>
  <c r="H13" i="6"/>
  <c r="H17" i="6" s="1"/>
  <c r="E19" i="6" s="1"/>
  <c r="F19" i="6" s="1"/>
  <c r="J11" i="6"/>
  <c r="H11" i="6"/>
  <c r="H25" i="6" s="1"/>
  <c r="K10" i="6"/>
  <c r="K9" i="6"/>
  <c r="K8" i="6"/>
  <c r="F7" i="6"/>
  <c r="F11" i="6" s="1"/>
  <c r="E15" i="6" s="1"/>
  <c r="F15" i="6" s="1"/>
  <c r="K7" i="6" l="1"/>
  <c r="K11" i="6" s="1"/>
  <c r="F23" i="6"/>
  <c r="K19" i="6"/>
  <c r="K23" i="6" s="1"/>
  <c r="K15" i="6"/>
  <c r="F17" i="6"/>
  <c r="K13" i="6"/>
  <c r="F25" i="6"/>
  <c r="J23" i="1"/>
  <c r="H23" i="1"/>
  <c r="K22" i="1"/>
  <c r="K21" i="1"/>
  <c r="K20" i="1"/>
  <c r="J17" i="1"/>
  <c r="K16" i="1"/>
  <c r="H14" i="1"/>
  <c r="K14" i="1" s="1"/>
  <c r="H13" i="1"/>
  <c r="K13" i="1" s="1"/>
  <c r="J11" i="1"/>
  <c r="J25" i="1" s="1"/>
  <c r="H11" i="1"/>
  <c r="K10" i="1"/>
  <c r="K9" i="1"/>
  <c r="K8" i="1"/>
  <c r="F7" i="1"/>
  <c r="F11" i="1" s="1"/>
  <c r="E15" i="1" s="1"/>
  <c r="F15" i="1" s="1"/>
  <c r="K17" i="6" l="1"/>
  <c r="K25" i="6" s="1"/>
  <c r="H17" i="1"/>
  <c r="E19" i="1" s="1"/>
  <c r="F19" i="1" s="1"/>
  <c r="K19" i="1" s="1"/>
  <c r="K23" i="1" s="1"/>
  <c r="K7" i="1"/>
  <c r="K11" i="1" s="1"/>
  <c r="F23" i="1"/>
  <c r="F17" i="1"/>
  <c r="K15" i="1"/>
  <c r="K17" i="1" s="1"/>
  <c r="H25" i="1" l="1"/>
  <c r="K25" i="1"/>
  <c r="F25" i="1"/>
</calcChain>
</file>

<file path=xl/sharedStrings.xml><?xml version="1.0" encoding="utf-8"?>
<sst xmlns="http://schemas.openxmlformats.org/spreadsheetml/2006/main" count="86" uniqueCount="36">
  <si>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</si>
  <si>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</si>
  <si>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</si>
  <si>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</si>
  <si>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</si>
  <si>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</si>
  <si>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</si>
  <si>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</si>
  <si>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</si>
  <si>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</si>
  <si>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</si>
  <si>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</si>
  <si>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</si>
  <si>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</si>
  <si>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</si>
  <si>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</si>
  <si>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</si>
  <si>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</si>
  <si>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</si>
  <si>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종합적산정보 2019년 p.229</t>
    <phoneticPr fontId="2" type="noConversion"/>
  </si>
  <si>
    <t>보통인부</t>
    <phoneticPr fontId="2" type="noConversion"/>
  </si>
  <si>
    <t>잡자재비</t>
    <phoneticPr fontId="2" type="noConversion"/>
  </si>
  <si>
    <t>주재료비의</t>
    <phoneticPr fontId="2" type="noConversion"/>
  </si>
  <si>
    <t>%</t>
    <phoneticPr fontId="2" type="noConversion"/>
  </si>
  <si>
    <t>종합적산정보 2019년 p.4</t>
    <phoneticPr fontId="2" type="noConversion"/>
  </si>
  <si>
    <t>3 .기계장비</t>
    <phoneticPr fontId="2" type="noConversion"/>
  </si>
  <si>
    <t>공구손료</t>
    <phoneticPr fontId="2" type="noConversion"/>
  </si>
  <si>
    <t>인건비의</t>
    <phoneticPr fontId="2" type="noConversion"/>
  </si>
  <si>
    <t>순공사비계</t>
    <phoneticPr fontId="2" type="noConversion"/>
  </si>
  <si>
    <t>U형스텐볼라드/매립식/∮101.6*H900*L1200</t>
    <phoneticPr fontId="2" type="noConversion"/>
  </si>
  <si>
    <t>물가정보 2019년 8월Ⅰp.305</t>
    <phoneticPr fontId="2" type="noConversion"/>
  </si>
  <si>
    <t>U형스텐볼라드/매립식/∮101.6*H900*L1200</t>
    <phoneticPr fontId="2" type="noConversion"/>
  </si>
  <si>
    <t>∮101.6*H900*L1200</t>
    <phoneticPr fontId="2" type="noConversion"/>
  </si>
  <si>
    <t>U형스텐볼라드/매립식/∮101.6*H900*L1500</t>
    <phoneticPr fontId="2" type="noConversion"/>
  </si>
  <si>
    <t>U형스텐볼라드/매립식/∮101.6*H900*L1500</t>
    <phoneticPr fontId="2" type="noConversion"/>
  </si>
  <si>
    <t>∮101.6*H900*L1500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</si>
</sst>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#,##0_);[Red]\(#,##0\)"/>
    <numFmt numFmtId="177" formatCode="#.00"/>
    <numFmt numFmtId="178" formatCode="#,##0."/>
    <numFmt numFmtId="179" formatCode="#,##0;[Red]&quot;-&quot;#,##0"/>
    <numFmt numFmtId="180" formatCode="#,##0.00;[Red]&quot;-&quot;#,##0.00"/>
    <numFmt numFmtId="181" formatCode="%#.00"/>
    <numFmt numFmtId="182" formatCode="\$#.00"/>
    <numFmt numFmtId="183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177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8" fontId="10" fillId="0" borderId="0">
      <protection locked="0"/>
    </xf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8">
      <protection locked="0"/>
    </xf>
    <xf numFmtId="182" fontId="10" fillId="0" borderId="0">
      <protection locked="0"/>
    </xf>
    <xf numFmtId="183" fontId="10" fillId="0" borderId="0">
      <protection locked="0"/>
    </xf>
  </cellStyleXfs>
  <cellXfs count="4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5" fillId="0" borderId="2" xfId="0" applyFont="1" applyBorder="1">
      <alignment vertical="center"/>
    </xf>
    <xf numFmtId="41" fontId="5" fillId="0" borderId="2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" xfId="0" applyFont="1" applyBorder="1">
      <alignment vertical="center"/>
    </xf>
    <xf numFmtId="41" fontId="5" fillId="0" borderId="3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41" fontId="6" fillId="0" borderId="4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0" fontId="7" fillId="0" borderId="0" xfId="0" applyFont="1">
      <alignment vertical="center"/>
    </xf>
    <xf numFmtId="0" fontId="6" fillId="0" borderId="5" xfId="0" applyFont="1" applyFill="1" applyBorder="1">
      <alignment vertical="center"/>
    </xf>
    <xf numFmtId="0" fontId="5" fillId="0" borderId="5" xfId="0" applyFont="1" applyBorder="1">
      <alignment vertical="center"/>
    </xf>
    <xf numFmtId="41" fontId="5" fillId="0" borderId="5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5" fillId="0" borderId="2" xfId="0" quotePrefix="1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41" fontId="5" fillId="0" borderId="2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41" fontId="6" fillId="0" borderId="2" xfId="0" applyNumberFormat="1" applyFont="1" applyFill="1" applyBorder="1">
      <alignment vertical="center"/>
    </xf>
    <xf numFmtId="4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41" fontId="5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zoomScaleNormal="100" zoomScaleSheetLayoutView="100" workbookViewId="0">
      <selection activeCell="A27" sqref="A27"/>
    </sheetView>
  </sheetViews>
  <sheetFormatPr defaultRowHeight="16.5" x14ac:dyDescent="0.3"/>
  <cols>
    <col min="1" max="1" width="32.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0.100000000000001" customHeight="1" x14ac:dyDescent="0.3">
      <c r="A2" s="41" t="s">
        <v>29</v>
      </c>
      <c r="B2" s="41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2" t="s">
        <v>1</v>
      </c>
      <c r="B3" s="42" t="s">
        <v>2</v>
      </c>
      <c r="C3" s="42" t="s">
        <v>3</v>
      </c>
      <c r="D3" s="42" t="s">
        <v>4</v>
      </c>
      <c r="E3" s="38" t="s">
        <v>5</v>
      </c>
      <c r="F3" s="38"/>
      <c r="G3" s="38"/>
      <c r="H3" s="38"/>
      <c r="I3" s="38"/>
      <c r="J3" s="38"/>
      <c r="K3" s="38"/>
      <c r="L3" s="42" t="s">
        <v>6</v>
      </c>
    </row>
    <row r="4" spans="1:12" ht="20.100000000000001" customHeight="1" x14ac:dyDescent="0.3">
      <c r="A4" s="42"/>
      <c r="B4" s="42"/>
      <c r="C4" s="42"/>
      <c r="D4" s="42"/>
      <c r="E4" s="38" t="s">
        <v>7</v>
      </c>
      <c r="F4" s="38"/>
      <c r="G4" s="38" t="s">
        <v>8</v>
      </c>
      <c r="H4" s="38"/>
      <c r="I4" s="38" t="s">
        <v>9</v>
      </c>
      <c r="J4" s="38"/>
      <c r="K4" s="38" t="s">
        <v>10</v>
      </c>
      <c r="L4" s="42"/>
    </row>
    <row r="5" spans="1:12" ht="20.100000000000001" customHeight="1" x14ac:dyDescent="0.3">
      <c r="A5" s="42"/>
      <c r="B5" s="42"/>
      <c r="C5" s="42"/>
      <c r="D5" s="42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8"/>
      <c r="L5" s="42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31</v>
      </c>
      <c r="B7" s="7" t="s">
        <v>32</v>
      </c>
      <c r="C7" s="7" t="s">
        <v>14</v>
      </c>
      <c r="D7" s="7">
        <v>1</v>
      </c>
      <c r="E7" s="8">
        <v>270000</v>
      </c>
      <c r="F7" s="9">
        <f>E7*D7</f>
        <v>270000</v>
      </c>
      <c r="G7" s="8"/>
      <c r="H7" s="9"/>
      <c r="I7" s="8"/>
      <c r="J7" s="8"/>
      <c r="K7" s="8">
        <f>J7+H7+F7</f>
        <v>270000</v>
      </c>
      <c r="L7" s="7" t="s">
        <v>30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270000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270000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0.30759999999999998</v>
      </c>
      <c r="E13" s="8"/>
      <c r="F13" s="9"/>
      <c r="G13" s="8">
        <v>152019</v>
      </c>
      <c r="H13" s="9">
        <f>G13*D13</f>
        <v>46761.044399999999</v>
      </c>
      <c r="I13" s="8"/>
      <c r="J13" s="8"/>
      <c r="K13" s="8">
        <f>F13+H13+J13</f>
        <v>46761.044399999999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0.15379999999999999</v>
      </c>
      <c r="E14" s="8"/>
      <c r="F14" s="9"/>
      <c r="G14" s="8">
        <v>125427</v>
      </c>
      <c r="H14" s="9">
        <f>G14*D14</f>
        <v>19290.672599999998</v>
      </c>
      <c r="I14" s="8"/>
      <c r="J14" s="8"/>
      <c r="K14" s="8">
        <f>F14+H14+J14</f>
        <v>19290.672599999998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270000</v>
      </c>
      <c r="F15" s="9">
        <f>E15*0.02</f>
        <v>5400</v>
      </c>
      <c r="G15" s="8"/>
      <c r="H15" s="9"/>
      <c r="I15" s="8"/>
      <c r="J15" s="8"/>
      <c r="K15" s="8">
        <f>F15+H15+J15</f>
        <v>5400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5400</v>
      </c>
      <c r="G17" s="17"/>
      <c r="H17" s="18">
        <f>H13+H14</f>
        <v>66051.717000000004</v>
      </c>
      <c r="I17" s="17"/>
      <c r="J17" s="17">
        <f>J13+J14+J15+J16</f>
        <v>0</v>
      </c>
      <c r="K17" s="17">
        <f>K13+K14+K15+K16</f>
        <v>71451.717000000004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66051.717000000004</v>
      </c>
      <c r="F19" s="9">
        <f>E19*0.05</f>
        <v>3302.5858500000004</v>
      </c>
      <c r="G19" s="8"/>
      <c r="H19" s="9"/>
      <c r="I19" s="8"/>
      <c r="J19" s="8"/>
      <c r="K19" s="8">
        <f>F19+H19+J19</f>
        <v>3302.5858500000004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3302.5858500000004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3302.5858500000004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278702.58584999997</v>
      </c>
      <c r="G25" s="30"/>
      <c r="H25" s="29">
        <f>H11+H17+H23</f>
        <v>66051.717000000004</v>
      </c>
      <c r="I25" s="30"/>
      <c r="J25" s="30">
        <f>J11+J17+J23</f>
        <v>0</v>
      </c>
      <c r="K25" s="30">
        <f>K11+K17+K23</f>
        <v>344754.30284999998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Normal="100" zoomScaleSheetLayoutView="100" workbookViewId="0">
      <selection activeCell="A26" sqref="A26"/>
    </sheetView>
  </sheetViews>
  <sheetFormatPr defaultRowHeight="16.5" x14ac:dyDescent="0.3"/>
  <cols>
    <col min="1" max="1" width="32.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0.100000000000001" customHeight="1" x14ac:dyDescent="0.3">
      <c r="A2" s="41" t="s">
        <v>33</v>
      </c>
      <c r="B2" s="41"/>
      <c r="C2" s="37"/>
      <c r="D2" s="37"/>
      <c r="E2" s="2"/>
      <c r="F2" s="3"/>
      <c r="G2" s="2"/>
      <c r="H2" s="3"/>
      <c r="I2" s="2"/>
      <c r="J2" s="2"/>
      <c r="K2" s="2"/>
      <c r="L2" s="37"/>
    </row>
    <row r="3" spans="1:12" ht="20.100000000000001" customHeight="1" x14ac:dyDescent="0.3">
      <c r="A3" s="42" t="s">
        <v>1</v>
      </c>
      <c r="B3" s="42" t="s">
        <v>2</v>
      </c>
      <c r="C3" s="42" t="s">
        <v>3</v>
      </c>
      <c r="D3" s="42" t="s">
        <v>4</v>
      </c>
      <c r="E3" s="38" t="s">
        <v>5</v>
      </c>
      <c r="F3" s="38"/>
      <c r="G3" s="38"/>
      <c r="H3" s="38"/>
      <c r="I3" s="38"/>
      <c r="J3" s="38"/>
      <c r="K3" s="38"/>
      <c r="L3" s="42" t="s">
        <v>6</v>
      </c>
    </row>
    <row r="4" spans="1:12" ht="20.100000000000001" customHeight="1" x14ac:dyDescent="0.3">
      <c r="A4" s="42"/>
      <c r="B4" s="42"/>
      <c r="C4" s="42"/>
      <c r="D4" s="42"/>
      <c r="E4" s="38" t="s">
        <v>7</v>
      </c>
      <c r="F4" s="38"/>
      <c r="G4" s="38" t="s">
        <v>8</v>
      </c>
      <c r="H4" s="38"/>
      <c r="I4" s="38" t="s">
        <v>9</v>
      </c>
      <c r="J4" s="38"/>
      <c r="K4" s="38" t="s">
        <v>10</v>
      </c>
      <c r="L4" s="42"/>
    </row>
    <row r="5" spans="1:12" ht="20.100000000000001" customHeight="1" x14ac:dyDescent="0.3">
      <c r="A5" s="42"/>
      <c r="B5" s="42"/>
      <c r="C5" s="42"/>
      <c r="D5" s="42"/>
      <c r="E5" s="36" t="s">
        <v>11</v>
      </c>
      <c r="F5" s="5" t="s">
        <v>12</v>
      </c>
      <c r="G5" s="36" t="s">
        <v>11</v>
      </c>
      <c r="H5" s="5" t="s">
        <v>12</v>
      </c>
      <c r="I5" s="36" t="s">
        <v>11</v>
      </c>
      <c r="J5" s="36" t="s">
        <v>12</v>
      </c>
      <c r="K5" s="38"/>
      <c r="L5" s="42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34</v>
      </c>
      <c r="B7" s="7" t="s">
        <v>35</v>
      </c>
      <c r="C7" s="7" t="s">
        <v>14</v>
      </c>
      <c r="D7" s="7">
        <v>1</v>
      </c>
      <c r="E7" s="8">
        <v>285000</v>
      </c>
      <c r="F7" s="9">
        <f>E7*D7</f>
        <v>285000</v>
      </c>
      <c r="G7" s="8"/>
      <c r="H7" s="9"/>
      <c r="I7" s="8"/>
      <c r="J7" s="8"/>
      <c r="K7" s="8">
        <f>J7+H7+F7</f>
        <v>285000</v>
      </c>
      <c r="L7" s="7" t="s">
        <v>30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285000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285000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0.30759999999999998</v>
      </c>
      <c r="E13" s="8"/>
      <c r="F13" s="9"/>
      <c r="G13" s="8">
        <v>152019</v>
      </c>
      <c r="H13" s="9">
        <f>G13*D13</f>
        <v>46761.044399999999</v>
      </c>
      <c r="I13" s="8"/>
      <c r="J13" s="8"/>
      <c r="K13" s="8">
        <f>F13+H13+J13</f>
        <v>46761.044399999999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0.15379999999999999</v>
      </c>
      <c r="E14" s="8"/>
      <c r="F14" s="9"/>
      <c r="G14" s="8">
        <v>125427</v>
      </c>
      <c r="H14" s="9">
        <f>G14*D14</f>
        <v>19290.672599999998</v>
      </c>
      <c r="I14" s="8"/>
      <c r="J14" s="8"/>
      <c r="K14" s="8">
        <f>F14+H14+J14</f>
        <v>19290.672599999998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285000</v>
      </c>
      <c r="F15" s="9">
        <f>E15*0.02</f>
        <v>5700</v>
      </c>
      <c r="G15" s="8"/>
      <c r="H15" s="9"/>
      <c r="I15" s="8"/>
      <c r="J15" s="8"/>
      <c r="K15" s="8">
        <f>F15+H15+J15</f>
        <v>5700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5700</v>
      </c>
      <c r="G17" s="17"/>
      <c r="H17" s="18">
        <f>H13+H14</f>
        <v>66051.717000000004</v>
      </c>
      <c r="I17" s="17"/>
      <c r="J17" s="17">
        <f>J13+J14+J15+J16</f>
        <v>0</v>
      </c>
      <c r="K17" s="17">
        <f>K13+K14+K15+K16</f>
        <v>71751.717000000004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66051.717000000004</v>
      </c>
      <c r="F19" s="9">
        <f>E19*0.05</f>
        <v>3302.5858500000004</v>
      </c>
      <c r="G19" s="8"/>
      <c r="H19" s="9"/>
      <c r="I19" s="8"/>
      <c r="J19" s="8"/>
      <c r="K19" s="8">
        <f>F19+H19+J19</f>
        <v>3302.5858500000004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3302.5858500000004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3302.5858500000004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294002.58584999997</v>
      </c>
      <c r="G25" s="30"/>
      <c r="H25" s="29">
        <f>H11+H17+H23</f>
        <v>66051.717000000004</v>
      </c>
      <c r="I25" s="30"/>
      <c r="J25" s="30">
        <f>J11+J17+J23</f>
        <v>0</v>
      </c>
      <c r="K25" s="30">
        <f>K11+K17+K23</f>
        <v>360054.30284999998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U형스텐매립식 ∮101.6xH900xL1200</vt:lpstr>
      <vt:lpstr>U형스텐매립식 ∮101.6xH900xL1500</vt:lpstr>
      <vt:lpstr>'U형스텐매립식 ∮101.6xH900xL1200'!Print_Area</vt:lpstr>
      <vt:lpstr>'U형스텐매립식 ∮101.6xH900xL1500'!Print_Area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2019-07-02T06:50:31Z</dcterms:created>
  <dcterms:modified xsi:type="dcterms:W3CDTF">2019-10-14T06:27:11Z</dcterms:modified>
</cp:coreProperties>
</file>