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/>
  </bookViews>
  <sheets>
    <sheet name="500폭방역용" sheetId="1" r:id="rId1"/>
    <sheet name="500폭" sheetId="15" r:id="rId2"/>
    <sheet name="600폭" sheetId="16" r:id="rId3"/>
    <sheet name="1000폭A형" sheetId="17" r:id="rId4"/>
    <sheet name="1000폭B형" sheetId="18" r:id="rId5"/>
    <sheet name="2000폭" sheetId="19" r:id="rId6"/>
    <sheet name="물가시세표" sheetId="9" r:id="rId7"/>
  </sheets>
  <definedNames>
    <definedName name="_xlnm.Print_Area" localSheetId="6">물가시세표!$A$1:$E$15</definedName>
  </definedNames>
  <calcPr calcId="144525"/>
</workbook>
</file>

<file path=xl/calcChain.xml><?xml version="1.0" encoding="utf-8"?>
<calcChain xmlns="http://schemas.openxmlformats.org/spreadsheetml/2006/main">
  <c r="G22" i="19" l="1"/>
  <c r="H22" i="19" s="1"/>
  <c r="H25" i="19" s="1"/>
  <c r="G22" i="18"/>
  <c r="G22" i="17"/>
  <c r="G22" i="16"/>
  <c r="G22" i="15"/>
  <c r="H22" i="15" s="1"/>
  <c r="G22" i="1"/>
  <c r="E7" i="19"/>
  <c r="F7" i="19" s="1"/>
  <c r="B7" i="19"/>
  <c r="A7" i="19"/>
  <c r="A2" i="19"/>
  <c r="E21" i="19"/>
  <c r="F21" i="19" s="1"/>
  <c r="K20" i="19"/>
  <c r="F20" i="19"/>
  <c r="J19" i="19"/>
  <c r="J25" i="19" s="1"/>
  <c r="J17" i="19"/>
  <c r="K16" i="19"/>
  <c r="L14" i="19"/>
  <c r="G14" i="19"/>
  <c r="H14" i="19" s="1"/>
  <c r="K14" i="19" s="1"/>
  <c r="L13" i="19"/>
  <c r="G13" i="19"/>
  <c r="H13" i="19" s="1"/>
  <c r="J11" i="19"/>
  <c r="H11" i="19"/>
  <c r="K10" i="19"/>
  <c r="K9" i="19"/>
  <c r="K8" i="19"/>
  <c r="L7" i="19"/>
  <c r="E7" i="18"/>
  <c r="B7" i="18"/>
  <c r="A7" i="18"/>
  <c r="A2" i="18"/>
  <c r="H25" i="18"/>
  <c r="K22" i="18"/>
  <c r="H22" i="18"/>
  <c r="E21" i="18"/>
  <c r="F21" i="18" s="1"/>
  <c r="K20" i="18"/>
  <c r="F20" i="18"/>
  <c r="J19" i="18"/>
  <c r="J25" i="18" s="1"/>
  <c r="J17" i="18"/>
  <c r="K16" i="18"/>
  <c r="L14" i="18"/>
  <c r="G14" i="18"/>
  <c r="H14" i="18" s="1"/>
  <c r="K14" i="18" s="1"/>
  <c r="L13" i="18"/>
  <c r="G13" i="18"/>
  <c r="H13" i="18" s="1"/>
  <c r="J11" i="18"/>
  <c r="H11" i="18"/>
  <c r="K10" i="18"/>
  <c r="K9" i="18"/>
  <c r="K8" i="18"/>
  <c r="L7" i="18"/>
  <c r="F7" i="18"/>
  <c r="E7" i="17"/>
  <c r="F7" i="17" s="1"/>
  <c r="B7" i="17"/>
  <c r="A7" i="17"/>
  <c r="A2" i="17"/>
  <c r="H22" i="17"/>
  <c r="H25" i="17" s="1"/>
  <c r="E21" i="17"/>
  <c r="F21" i="17" s="1"/>
  <c r="K20" i="17"/>
  <c r="F20" i="17"/>
  <c r="J19" i="17"/>
  <c r="J25" i="17" s="1"/>
  <c r="J17" i="17"/>
  <c r="K16" i="17"/>
  <c r="L14" i="17"/>
  <c r="G14" i="17"/>
  <c r="H14" i="17" s="1"/>
  <c r="K14" i="17" s="1"/>
  <c r="L13" i="17"/>
  <c r="G13" i="17"/>
  <c r="H13" i="17" s="1"/>
  <c r="J11" i="17"/>
  <c r="H11" i="17"/>
  <c r="K10" i="17"/>
  <c r="K9" i="17"/>
  <c r="K8" i="17"/>
  <c r="L7" i="17"/>
  <c r="F27" i="1"/>
  <c r="F27" i="15"/>
  <c r="F27" i="16"/>
  <c r="E15" i="16"/>
  <c r="F15" i="16" s="1"/>
  <c r="K15" i="16" s="1"/>
  <c r="E7" i="16"/>
  <c r="F7" i="16" s="1"/>
  <c r="F11" i="16" s="1"/>
  <c r="B7" i="16"/>
  <c r="A7" i="16"/>
  <c r="A2" i="16"/>
  <c r="H22" i="16"/>
  <c r="H25" i="16" s="1"/>
  <c r="K20" i="16"/>
  <c r="F20" i="16"/>
  <c r="K19" i="16"/>
  <c r="J19" i="16"/>
  <c r="J25" i="16" s="1"/>
  <c r="J17" i="16"/>
  <c r="K16" i="16"/>
  <c r="L14" i="16"/>
  <c r="G14" i="16"/>
  <c r="H14" i="16" s="1"/>
  <c r="K14" i="16" s="1"/>
  <c r="L13" i="16"/>
  <c r="G13" i="16"/>
  <c r="H13" i="16" s="1"/>
  <c r="J11" i="16"/>
  <c r="H11" i="16"/>
  <c r="K10" i="16"/>
  <c r="K9" i="16"/>
  <c r="K8" i="16"/>
  <c r="L7" i="16"/>
  <c r="E7" i="15"/>
  <c r="F7" i="15" s="1"/>
  <c r="B7" i="15"/>
  <c r="A7" i="15"/>
  <c r="A2" i="15"/>
  <c r="J25" i="15"/>
  <c r="F20" i="15"/>
  <c r="K20" i="15" s="1"/>
  <c r="J19" i="15"/>
  <c r="K19" i="15" s="1"/>
  <c r="J17" i="15"/>
  <c r="J27" i="15" s="1"/>
  <c r="F17" i="15"/>
  <c r="K16" i="15"/>
  <c r="K15" i="15"/>
  <c r="F15" i="15"/>
  <c r="L14" i="15"/>
  <c r="H14" i="15"/>
  <c r="K14" i="15" s="1"/>
  <c r="G14" i="15"/>
  <c r="L13" i="15"/>
  <c r="H13" i="15"/>
  <c r="K13" i="15" s="1"/>
  <c r="G13" i="15"/>
  <c r="J11" i="15"/>
  <c r="H11" i="15"/>
  <c r="K10" i="15"/>
  <c r="K9" i="15"/>
  <c r="K8" i="15"/>
  <c r="L7" i="15"/>
  <c r="J25" i="1"/>
  <c r="F25" i="1"/>
  <c r="E23" i="1"/>
  <c r="E21" i="1"/>
  <c r="F21" i="1" s="1"/>
  <c r="F15" i="1"/>
  <c r="F23" i="1"/>
  <c r="H22" i="1"/>
  <c r="K22" i="1" s="1"/>
  <c r="F20" i="1"/>
  <c r="J19" i="1"/>
  <c r="H25" i="15" l="1"/>
  <c r="H27" i="15" s="1"/>
  <c r="K22" i="15"/>
  <c r="H25" i="1"/>
  <c r="K25" i="1" s="1"/>
  <c r="H27" i="19"/>
  <c r="J27" i="19"/>
  <c r="K13" i="19"/>
  <c r="H17" i="19"/>
  <c r="E23" i="19" s="1"/>
  <c r="F23" i="19" s="1"/>
  <c r="K23" i="19" s="1"/>
  <c r="F11" i="19"/>
  <c r="K7" i="19"/>
  <c r="K11" i="19" s="1"/>
  <c r="K21" i="19"/>
  <c r="F25" i="19"/>
  <c r="K25" i="19" s="1"/>
  <c r="K22" i="19"/>
  <c r="K19" i="19"/>
  <c r="K7" i="18"/>
  <c r="K11" i="18" s="1"/>
  <c r="F11" i="18"/>
  <c r="K21" i="18"/>
  <c r="H27" i="18"/>
  <c r="J27" i="18"/>
  <c r="K13" i="18"/>
  <c r="H17" i="18"/>
  <c r="E23" i="18" s="1"/>
  <c r="F23" i="18" s="1"/>
  <c r="K23" i="18" s="1"/>
  <c r="K19" i="18"/>
  <c r="K13" i="17"/>
  <c r="H17" i="17"/>
  <c r="E23" i="17" s="1"/>
  <c r="F23" i="17" s="1"/>
  <c r="K23" i="17" s="1"/>
  <c r="F11" i="17"/>
  <c r="K7" i="17"/>
  <c r="K11" i="17" s="1"/>
  <c r="K21" i="17"/>
  <c r="F25" i="17"/>
  <c r="K25" i="17" s="1"/>
  <c r="H27" i="17"/>
  <c r="J27" i="17"/>
  <c r="K22" i="17"/>
  <c r="K19" i="17"/>
  <c r="H17" i="16"/>
  <c r="K13" i="16"/>
  <c r="K17" i="16" s="1"/>
  <c r="J27" i="16"/>
  <c r="K7" i="16"/>
  <c r="K11" i="16" s="1"/>
  <c r="F17" i="16"/>
  <c r="E21" i="16"/>
  <c r="F21" i="16" s="1"/>
  <c r="K21" i="16" s="1"/>
  <c r="K22" i="16"/>
  <c r="K17" i="15"/>
  <c r="F11" i="15"/>
  <c r="K7" i="15"/>
  <c r="K11" i="15" s="1"/>
  <c r="E21" i="15"/>
  <c r="F21" i="15" s="1"/>
  <c r="K21" i="15" s="1"/>
  <c r="F25" i="15"/>
  <c r="H17" i="15"/>
  <c r="E23" i="15" s="1"/>
  <c r="F23" i="15" s="1"/>
  <c r="K23" i="15" s="1"/>
  <c r="K25" i="15" l="1"/>
  <c r="E15" i="19"/>
  <c r="F15" i="19" s="1"/>
  <c r="F25" i="18"/>
  <c r="K25" i="18" s="1"/>
  <c r="E15" i="18"/>
  <c r="F15" i="18" s="1"/>
  <c r="E15" i="17"/>
  <c r="F15" i="17" s="1"/>
  <c r="H27" i="16"/>
  <c r="E23" i="16"/>
  <c r="F23" i="16" s="1"/>
  <c r="K27" i="15"/>
  <c r="K15" i="19" l="1"/>
  <c r="K17" i="19" s="1"/>
  <c r="F17" i="19"/>
  <c r="F27" i="19" s="1"/>
  <c r="K27" i="19" s="1"/>
  <c r="F17" i="18"/>
  <c r="F27" i="18" s="1"/>
  <c r="K27" i="18" s="1"/>
  <c r="K15" i="18"/>
  <c r="K17" i="18" s="1"/>
  <c r="K15" i="17"/>
  <c r="K17" i="17" s="1"/>
  <c r="F17" i="17"/>
  <c r="F27" i="17" s="1"/>
  <c r="K27" i="17" s="1"/>
  <c r="K23" i="16"/>
  <c r="F25" i="16"/>
  <c r="K25" i="16" l="1"/>
  <c r="K27" i="16"/>
  <c r="A7" i="1"/>
  <c r="A2" i="1"/>
  <c r="E7" i="1" l="1"/>
  <c r="B7" i="1"/>
  <c r="L14" i="1" l="1"/>
  <c r="L13" i="1"/>
  <c r="L7" i="1" l="1"/>
  <c r="G14" i="1" l="1"/>
  <c r="G13" i="1"/>
  <c r="F7" i="1" l="1"/>
  <c r="K7" i="1" s="1"/>
  <c r="K11" i="1" s="1"/>
  <c r="K23" i="1" l="1"/>
  <c r="K21" i="1"/>
  <c r="K20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7" i="1"/>
  <c r="H27" i="1" l="1"/>
  <c r="K27" i="1" s="1"/>
  <c r="K19" i="1" l="1"/>
</calcChain>
</file>

<file path=xl/sharedStrings.xml><?xml version="1.0" encoding="utf-8"?>
<sst xmlns="http://schemas.openxmlformats.org/spreadsheetml/2006/main" count="349" uniqueCount="66">
  <si>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</si>
  <si>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</si>
  <si>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</si>
  <si>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</si>
  <si>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</si>
  <si>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</si>
  <si>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</si>
  <si>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</si>
  <si>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</si>
  <si>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</si>
  <si>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</si>
  <si>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</si>
  <si>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</si>
  <si>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</si>
  <si>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</si>
  <si>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</si>
  <si>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특별인부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</si>
  <si>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</si>
  <si>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</si>
  <si>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</si>
  <si>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</si>
  <si>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</si>
  <si>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</si>
  <si>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</si>
  <si>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</si>
  <si>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</si>
  <si>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</si>
  <si>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</si>
  <si>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</si>
  <si>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</si>
  <si>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</si>
  <si>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물가정보 2020년 1월 260p</t>
    <phoneticPr fontId="1" type="noConversion"/>
  </si>
  <si>
    <t>대한건설협회 2020년 상반기 시중노임단가</t>
    <phoneticPr fontId="1" type="noConversion"/>
  </si>
  <si>
    <t>2020년 물가시세표</t>
    <phoneticPr fontId="1" type="noConversion"/>
  </si>
  <si>
    <t>2020년 시중노임단가</t>
    <phoneticPr fontId="1" type="noConversion"/>
  </si>
  <si>
    <r>
      <t>L500 x W1000 x H500 /</t>
    </r>
    <r>
      <rPr>
        <sz val="9"/>
        <color theme="1"/>
        <rFont val="맑은 고딕"/>
        <family val="3"/>
        <charset val="129"/>
      </rPr>
      <t>Ø31.8</t>
    </r>
    <phoneticPr fontId="1" type="noConversion"/>
  </si>
  <si>
    <t>과속방지턱/500폭/방역/(몸통2)</t>
    <phoneticPr fontId="1" type="noConversion"/>
  </si>
  <si>
    <t>L500 x W1000 x H50</t>
    <phoneticPr fontId="1" type="noConversion"/>
  </si>
  <si>
    <t>과속박지턱/500폭/(몸통1,날개2)</t>
    <phoneticPr fontId="1" type="noConversion"/>
  </si>
  <si>
    <t>과속박지턱/600폭/(몸통1,날개2)</t>
    <phoneticPr fontId="1" type="noConversion"/>
  </si>
  <si>
    <t>A형과속방지턱/1000폭/(몸통1,날개2)</t>
    <phoneticPr fontId="1" type="noConversion"/>
  </si>
  <si>
    <t>B형과속방지턱/1000폭/(몸통1,날개2)</t>
    <phoneticPr fontId="1" type="noConversion"/>
  </si>
  <si>
    <t>L600 x W1500 x H60</t>
    <phoneticPr fontId="1" type="noConversion"/>
  </si>
  <si>
    <t>L1000 x W1500 x H75</t>
    <phoneticPr fontId="1" type="noConversion"/>
  </si>
  <si>
    <t>L1000 x W1000 x H75</t>
    <phoneticPr fontId="1" type="noConversion"/>
  </si>
  <si>
    <t>과속방지턱/2000폭/(몸통2,날개4)</t>
    <phoneticPr fontId="1" type="noConversion"/>
  </si>
  <si>
    <t>L2000 x W1000 x H75</t>
    <phoneticPr fontId="1" type="noConversion"/>
  </si>
  <si>
    <t>일반기계운전사</t>
    <phoneticPr fontId="1" type="noConversion"/>
  </si>
  <si>
    <t>인</t>
    <phoneticPr fontId="1" type="noConversion"/>
  </si>
  <si>
    <t xml:space="preserve">                              (m 당)</t>
    <phoneticPr fontId="1" type="noConversion"/>
  </si>
  <si>
    <t>잡자재비</t>
    <phoneticPr fontId="1" type="noConversion"/>
  </si>
  <si>
    <t>주재료비의</t>
    <phoneticPr fontId="1" type="noConversion"/>
  </si>
  <si>
    <t>%</t>
    <phoneticPr fontId="1" type="noConversion"/>
  </si>
  <si>
    <t>발전기</t>
    <phoneticPr fontId="1" type="noConversion"/>
  </si>
  <si>
    <t>50KW</t>
    <phoneticPr fontId="1" type="noConversion"/>
  </si>
  <si>
    <t>대</t>
    <phoneticPr fontId="1" type="noConversion"/>
  </si>
  <si>
    <t>L</t>
    <phoneticPr fontId="1" type="noConversion"/>
  </si>
  <si>
    <t>-경유</t>
    <phoneticPr fontId="1" type="noConversion"/>
  </si>
  <si>
    <t>-잡재료비</t>
    <phoneticPr fontId="1" type="noConversion"/>
  </si>
  <si>
    <t>-일반기계운전사</t>
    <phoneticPr fontId="1" type="noConversion"/>
  </si>
  <si>
    <t>인</t>
    <phoneticPr fontId="1" type="noConversion"/>
  </si>
  <si>
    <t>공구손료</t>
    <phoneticPr fontId="1" type="noConversion"/>
  </si>
  <si>
    <t>인건비의</t>
    <phoneticPr fontId="1" type="noConversion"/>
  </si>
  <si>
    <t>주연료비의</t>
    <phoneticPr fontId="1" type="noConversion"/>
  </si>
  <si>
    <t>종합적산정보 2020년 p.704</t>
    <phoneticPr fontId="1" type="noConversion"/>
  </si>
  <si>
    <t>종합적산정보 2020년 p.4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</si>
</sst>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  <numFmt numFmtId="184" formatCode="#,##0.0_ 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1" xfId="0" quotePrefix="1" applyFont="1" applyFill="1" applyBorder="1">
      <alignment vertical="center"/>
    </xf>
    <xf numFmtId="184" fontId="10" fillId="0" borderId="1" xfId="0" applyNumberFormat="1" applyFont="1" applyBorder="1">
      <alignment vertical="center"/>
    </xf>
    <xf numFmtId="0" fontId="10" fillId="0" borderId="13" xfId="0" quotePrefix="1" applyFont="1" applyFill="1" applyBorder="1">
      <alignment vertical="center"/>
    </xf>
    <xf numFmtId="183" fontId="10" fillId="0" borderId="7" xfId="0" applyNumberFormat="1" applyFont="1" applyBorder="1">
      <alignment vertical="center"/>
    </xf>
    <xf numFmtId="183" fontId="11" fillId="0" borderId="3" xfId="0" applyNumberFormat="1" applyFont="1" applyBorder="1">
      <alignment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topLeftCell="A2" zoomScaleNormal="100" zoomScaleSheetLayoutView="100" workbookViewId="0">
      <selection activeCell="N4" sqref="N4"/>
    </sheetView>
  </sheetViews>
  <sheetFormatPr defaultRowHeight="16.5" x14ac:dyDescent="0.3"/>
  <cols>
    <col min="1" max="1" width="23.625" style="1" customWidth="1"/>
    <col min="2" max="2" width="22.625" style="1" customWidth="1"/>
    <col min="3" max="3" width="5.625" style="73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물가시세표!A5</f>
        <v>과속방지턱/500폭/방역/(몸통2)</v>
      </c>
      <c r="B2" s="64"/>
      <c r="C2" s="52"/>
      <c r="D2" s="7"/>
      <c r="E2" s="9"/>
      <c r="F2" s="9"/>
      <c r="G2" s="9"/>
      <c r="H2" s="9"/>
      <c r="I2" s="9"/>
      <c r="J2" s="9"/>
      <c r="K2" s="9"/>
      <c r="L2" s="53" t="s">
        <v>49</v>
      </c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17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18</v>
      </c>
      <c r="L4" s="63"/>
    </row>
    <row r="5" spans="1:12" ht="18" customHeight="1" x14ac:dyDescent="0.3">
      <c r="A5" s="58"/>
      <c r="B5" s="60"/>
      <c r="C5" s="60"/>
      <c r="D5" s="60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4"/>
      <c r="L5" s="6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과속방지턱/500폭/방역/(몸통2)</v>
      </c>
      <c r="B7" s="2" t="str">
        <f>물가시세표!B5</f>
        <v>L500 x W1000 x H500 /Ø31.8</v>
      </c>
      <c r="C7" s="45" t="s">
        <v>10</v>
      </c>
      <c r="D7" s="2">
        <v>1</v>
      </c>
      <c r="E7" s="10">
        <f>물가시세표!D5</f>
        <v>105000</v>
      </c>
      <c r="F7" s="10">
        <f>E7*D7</f>
        <v>105000</v>
      </c>
      <c r="G7" s="10"/>
      <c r="H7" s="10"/>
      <c r="I7" s="10"/>
      <c r="J7" s="10"/>
      <c r="K7" s="10">
        <f>F7+J7+H7</f>
        <v>105000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69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70"/>
      <c r="D11" s="4"/>
      <c r="E11" s="12"/>
      <c r="F11" s="12">
        <f>F7+F8+F9+F10</f>
        <v>105000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105000</v>
      </c>
      <c r="L11" s="23"/>
    </row>
    <row r="12" spans="1:12" ht="18" customHeight="1" x14ac:dyDescent="0.3">
      <c r="A12" s="24" t="s">
        <v>20</v>
      </c>
      <c r="B12" s="3"/>
      <c r="C12" s="71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166063</v>
      </c>
      <c r="H13" s="10">
        <f>G13*D13</f>
        <v>28230.710000000003</v>
      </c>
      <c r="I13" s="10"/>
      <c r="J13" s="10"/>
      <c r="K13" s="10">
        <f>F13+H13+J13</f>
        <v>28230.710000000003</v>
      </c>
      <c r="L13" s="46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138290</v>
      </c>
      <c r="H14" s="10">
        <f>G14*D14</f>
        <v>11063.2</v>
      </c>
      <c r="I14" s="10"/>
      <c r="J14" s="10"/>
      <c r="K14" s="10">
        <f>F14+H14+J14</f>
        <v>11063.2</v>
      </c>
      <c r="L14" s="46" t="str">
        <f>물가시세표!E13</f>
        <v>대한건설협회 2020년 상반기 시중노임단가</v>
      </c>
    </row>
    <row r="15" spans="1:12" ht="18" customHeight="1" x14ac:dyDescent="0.3">
      <c r="A15" s="19" t="s">
        <v>50</v>
      </c>
      <c r="B15" s="2" t="s">
        <v>51</v>
      </c>
      <c r="C15" s="45" t="s">
        <v>52</v>
      </c>
      <c r="D15" s="2">
        <v>2</v>
      </c>
      <c r="E15" s="10">
        <v>105000</v>
      </c>
      <c r="F15" s="10">
        <f>E15*(0.01*D15)</f>
        <v>2100</v>
      </c>
      <c r="G15" s="10"/>
      <c r="H15" s="10"/>
      <c r="I15" s="10"/>
      <c r="J15" s="10"/>
      <c r="K15" s="10">
        <f>F15+H15+J15</f>
        <v>2100</v>
      </c>
      <c r="L15" s="46"/>
    </row>
    <row r="16" spans="1:12" ht="18" customHeight="1" x14ac:dyDescent="0.3">
      <c r="A16" s="20"/>
      <c r="B16" s="8"/>
      <c r="C16" s="69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70"/>
      <c r="D17" s="4"/>
      <c r="E17" s="12"/>
      <c r="F17" s="12">
        <f>F13+F14+F15+F16</f>
        <v>2100</v>
      </c>
      <c r="G17" s="12"/>
      <c r="H17" s="12">
        <f>H13+H14</f>
        <v>39293.910000000003</v>
      </c>
      <c r="I17" s="12"/>
      <c r="J17" s="12">
        <f>J13+J14+J15+J16</f>
        <v>0</v>
      </c>
      <c r="K17" s="12">
        <f>K13+K14+K15+K16</f>
        <v>41393.910000000003</v>
      </c>
      <c r="L17" s="49"/>
    </row>
    <row r="18" spans="1:12" ht="18" customHeight="1" x14ac:dyDescent="0.3">
      <c r="A18" s="24" t="s">
        <v>14</v>
      </c>
      <c r="B18" s="3"/>
      <c r="C18" s="71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53</v>
      </c>
      <c r="B19" s="2" t="s">
        <v>54</v>
      </c>
      <c r="C19" s="45" t="s">
        <v>55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64</v>
      </c>
    </row>
    <row r="20" spans="1:12" ht="18" customHeight="1" x14ac:dyDescent="0.3">
      <c r="A20" s="74" t="s">
        <v>57</v>
      </c>
      <c r="B20" s="2"/>
      <c r="C20" s="45" t="s">
        <v>56</v>
      </c>
      <c r="D20" s="2">
        <v>8.6999999999999993</v>
      </c>
      <c r="E20" s="75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64</v>
      </c>
    </row>
    <row r="21" spans="1:12" ht="18" customHeight="1" x14ac:dyDescent="0.3">
      <c r="A21" s="74" t="s">
        <v>58</v>
      </c>
      <c r="B21" s="2" t="s">
        <v>63</v>
      </c>
      <c r="C21" s="45" t="s">
        <v>52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64</v>
      </c>
    </row>
    <row r="22" spans="1:12" ht="18" customHeight="1" x14ac:dyDescent="0.3">
      <c r="A22" s="76" t="s">
        <v>59</v>
      </c>
      <c r="B22" s="8"/>
      <c r="C22" s="69" t="s">
        <v>60</v>
      </c>
      <c r="D22" s="8">
        <v>0.20830000000000001</v>
      </c>
      <c r="E22" s="11"/>
      <c r="F22" s="11"/>
      <c r="G22" s="11">
        <f>물가시세표!D15</f>
        <v>138956</v>
      </c>
      <c r="H22" s="77">
        <f>G22*D22</f>
        <v>28944.534800000001</v>
      </c>
      <c r="I22" s="11"/>
      <c r="J22" s="11"/>
      <c r="K22" s="11">
        <f>F22+H22+J22</f>
        <v>28944.534800000001</v>
      </c>
      <c r="L22" s="18" t="s">
        <v>64</v>
      </c>
    </row>
    <row r="23" spans="1:12" ht="18" customHeight="1" x14ac:dyDescent="0.3">
      <c r="A23" s="20" t="s">
        <v>61</v>
      </c>
      <c r="B23" s="8" t="s">
        <v>62</v>
      </c>
      <c r="C23" s="69" t="s">
        <v>52</v>
      </c>
      <c r="D23" s="8">
        <v>3</v>
      </c>
      <c r="E23" s="11">
        <f>H17</f>
        <v>39293.910000000003</v>
      </c>
      <c r="F23" s="11">
        <f>E23*(0.01*D23)</f>
        <v>1178.8173000000002</v>
      </c>
      <c r="G23" s="11"/>
      <c r="H23" s="11"/>
      <c r="I23" s="11"/>
      <c r="J23" s="11"/>
      <c r="K23" s="11">
        <f>F23+H23+J23</f>
        <v>1178.8173000000002</v>
      </c>
      <c r="L23" s="18" t="s">
        <v>65</v>
      </c>
    </row>
    <row r="24" spans="1:12" ht="18" customHeight="1" x14ac:dyDescent="0.3">
      <c r="A24" s="20"/>
      <c r="B24" s="8"/>
      <c r="C24" s="69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70"/>
      <c r="D25" s="4"/>
      <c r="E25" s="12"/>
      <c r="F25" s="78">
        <f>F19+F20+F21+F22+F23+F24</f>
        <v>16171.008779999998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49258.255379999995</v>
      </c>
      <c r="L25" s="23"/>
    </row>
    <row r="26" spans="1:12" ht="18" customHeight="1" x14ac:dyDescent="0.3">
      <c r="A26" s="26"/>
      <c r="B26" s="3"/>
      <c r="C26" s="71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72"/>
      <c r="D27" s="27"/>
      <c r="E27" s="28"/>
      <c r="F27" s="29">
        <f>F11+F17+F25</f>
        <v>123271.00878</v>
      </c>
      <c r="G27" s="29"/>
      <c r="H27" s="29">
        <f>H11+H17+H25</f>
        <v>68238.444799999997</v>
      </c>
      <c r="I27" s="29"/>
      <c r="J27" s="29">
        <f>J11+J17+J25</f>
        <v>4142.7118</v>
      </c>
      <c r="K27" s="29">
        <f>F27+H27+J27</f>
        <v>195652.16537999999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M3" sqref="M3"/>
    </sheetView>
  </sheetViews>
  <sheetFormatPr defaultRowHeight="16.5" x14ac:dyDescent="0.3"/>
  <cols>
    <col min="1" max="1" width="23.625" style="1" customWidth="1"/>
    <col min="2" max="2" width="22.625" style="1" customWidth="1"/>
    <col min="3" max="3" width="5.625" style="73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물가시세표!A6</f>
        <v>과속박지턱/500폭/(몸통1,날개2)</v>
      </c>
      <c r="B2" s="64"/>
      <c r="C2" s="52"/>
      <c r="D2" s="52"/>
      <c r="E2" s="9"/>
      <c r="F2" s="9"/>
      <c r="G2" s="9"/>
      <c r="H2" s="9"/>
      <c r="I2" s="9"/>
      <c r="J2" s="9"/>
      <c r="K2" s="9"/>
      <c r="L2" s="53" t="s">
        <v>49</v>
      </c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17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18</v>
      </c>
      <c r="L4" s="63"/>
    </row>
    <row r="5" spans="1:12" ht="18" customHeight="1" x14ac:dyDescent="0.3">
      <c r="A5" s="58"/>
      <c r="B5" s="60"/>
      <c r="C5" s="60"/>
      <c r="D5" s="60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54"/>
      <c r="L5" s="6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물가시세표!A6</f>
        <v>과속박지턱/500폭/(몸통1,날개2)</v>
      </c>
      <c r="B7" s="2" t="str">
        <f>물가시세표!B6</f>
        <v>L500 x W1000 x H50</v>
      </c>
      <c r="C7" s="45" t="s">
        <v>10</v>
      </c>
      <c r="D7" s="2">
        <v>1</v>
      </c>
      <c r="E7" s="10">
        <f>물가시세표!D6</f>
        <v>105000</v>
      </c>
      <c r="F7" s="10">
        <f>E7*D7</f>
        <v>105000</v>
      </c>
      <c r="G7" s="10"/>
      <c r="H7" s="10"/>
      <c r="I7" s="10"/>
      <c r="J7" s="10"/>
      <c r="K7" s="10">
        <f>F7+J7+H7</f>
        <v>105000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69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70"/>
      <c r="D11" s="4"/>
      <c r="E11" s="12"/>
      <c r="F11" s="12">
        <f>F7+F8+F9+F10</f>
        <v>105000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105000</v>
      </c>
      <c r="L11" s="23"/>
    </row>
    <row r="12" spans="1:12" ht="18" customHeight="1" x14ac:dyDescent="0.3">
      <c r="A12" s="24" t="s">
        <v>20</v>
      </c>
      <c r="B12" s="3"/>
      <c r="C12" s="71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166063</v>
      </c>
      <c r="H13" s="10">
        <f>G13*D13</f>
        <v>28230.710000000003</v>
      </c>
      <c r="I13" s="10"/>
      <c r="J13" s="10"/>
      <c r="K13" s="10">
        <f>F13+H13+J13</f>
        <v>28230.710000000003</v>
      </c>
      <c r="L13" s="46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138290</v>
      </c>
      <c r="H14" s="10">
        <f>G14*D14</f>
        <v>11063.2</v>
      </c>
      <c r="I14" s="10"/>
      <c r="J14" s="10"/>
      <c r="K14" s="10">
        <f>F14+H14+J14</f>
        <v>11063.2</v>
      </c>
      <c r="L14" s="46" t="str">
        <f>물가시세표!E13</f>
        <v>대한건설협회 2020년 상반기 시중노임단가</v>
      </c>
    </row>
    <row r="15" spans="1:12" ht="18" customHeight="1" x14ac:dyDescent="0.3">
      <c r="A15" s="19" t="s">
        <v>50</v>
      </c>
      <c r="B15" s="2" t="s">
        <v>51</v>
      </c>
      <c r="C15" s="45" t="s">
        <v>52</v>
      </c>
      <c r="D15" s="2">
        <v>2</v>
      </c>
      <c r="E15" s="10">
        <v>105000</v>
      </c>
      <c r="F15" s="10">
        <f>E15*(0.01*D15)</f>
        <v>2100</v>
      </c>
      <c r="G15" s="10"/>
      <c r="H15" s="10"/>
      <c r="I15" s="10"/>
      <c r="J15" s="10"/>
      <c r="K15" s="10">
        <f>F15+H15+J15</f>
        <v>2100</v>
      </c>
      <c r="L15" s="46"/>
    </row>
    <row r="16" spans="1:12" ht="18" customHeight="1" x14ac:dyDescent="0.3">
      <c r="A16" s="20"/>
      <c r="B16" s="8"/>
      <c r="C16" s="69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70"/>
      <c r="D17" s="4"/>
      <c r="E17" s="12"/>
      <c r="F17" s="12">
        <f>F13+F14+F15+F16</f>
        <v>2100</v>
      </c>
      <c r="G17" s="12"/>
      <c r="H17" s="12">
        <f>H13+H14</f>
        <v>39293.910000000003</v>
      </c>
      <c r="I17" s="12"/>
      <c r="J17" s="12">
        <f>J13+J14+J15+J16</f>
        <v>0</v>
      </c>
      <c r="K17" s="12">
        <f>K13+K14+K15+K16</f>
        <v>41393.910000000003</v>
      </c>
      <c r="L17" s="49"/>
    </row>
    <row r="18" spans="1:12" ht="18" customHeight="1" x14ac:dyDescent="0.3">
      <c r="A18" s="24" t="s">
        <v>14</v>
      </c>
      <c r="B18" s="3"/>
      <c r="C18" s="71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53</v>
      </c>
      <c r="B19" s="2" t="s">
        <v>54</v>
      </c>
      <c r="C19" s="45" t="s">
        <v>55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64</v>
      </c>
    </row>
    <row r="20" spans="1:12" ht="18" customHeight="1" x14ac:dyDescent="0.3">
      <c r="A20" s="74" t="s">
        <v>57</v>
      </c>
      <c r="B20" s="2"/>
      <c r="C20" s="45" t="s">
        <v>56</v>
      </c>
      <c r="D20" s="2">
        <v>8.6999999999999993</v>
      </c>
      <c r="E20" s="75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64</v>
      </c>
    </row>
    <row r="21" spans="1:12" ht="18" customHeight="1" x14ac:dyDescent="0.3">
      <c r="A21" s="74" t="s">
        <v>58</v>
      </c>
      <c r="B21" s="2" t="s">
        <v>63</v>
      </c>
      <c r="C21" s="45" t="s">
        <v>52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64</v>
      </c>
    </row>
    <row r="22" spans="1:12" ht="18" customHeight="1" x14ac:dyDescent="0.3">
      <c r="A22" s="76" t="s">
        <v>59</v>
      </c>
      <c r="B22" s="8"/>
      <c r="C22" s="69" t="s">
        <v>60</v>
      </c>
      <c r="D22" s="8">
        <v>0.20830000000000001</v>
      </c>
      <c r="E22" s="11"/>
      <c r="F22" s="11"/>
      <c r="G22" s="11">
        <f>물가시세표!D15</f>
        <v>138956</v>
      </c>
      <c r="H22" s="77">
        <f>G22*D22</f>
        <v>28944.534800000001</v>
      </c>
      <c r="I22" s="11"/>
      <c r="J22" s="11"/>
      <c r="K22" s="11">
        <f>F22+H22+J22</f>
        <v>28944.534800000001</v>
      </c>
      <c r="L22" s="18" t="s">
        <v>64</v>
      </c>
    </row>
    <row r="23" spans="1:12" ht="18" customHeight="1" x14ac:dyDescent="0.3">
      <c r="A23" s="20" t="s">
        <v>61</v>
      </c>
      <c r="B23" s="8" t="s">
        <v>62</v>
      </c>
      <c r="C23" s="69" t="s">
        <v>52</v>
      </c>
      <c r="D23" s="8">
        <v>3</v>
      </c>
      <c r="E23" s="11">
        <f>H17</f>
        <v>39293.910000000003</v>
      </c>
      <c r="F23" s="11">
        <f>E23*(0.01*D23)</f>
        <v>1178.8173000000002</v>
      </c>
      <c r="G23" s="11"/>
      <c r="H23" s="11"/>
      <c r="I23" s="11"/>
      <c r="J23" s="11"/>
      <c r="K23" s="11">
        <f>F23+H23+J23</f>
        <v>1178.8173000000002</v>
      </c>
      <c r="L23" s="18" t="s">
        <v>65</v>
      </c>
    </row>
    <row r="24" spans="1:12" ht="18" customHeight="1" x14ac:dyDescent="0.3">
      <c r="A24" s="20"/>
      <c r="B24" s="8"/>
      <c r="C24" s="69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70"/>
      <c r="D25" s="4"/>
      <c r="E25" s="12"/>
      <c r="F25" s="78">
        <f>F19+F20+F21+F22+F23+F24</f>
        <v>16171.008779999998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49258.255379999995</v>
      </c>
      <c r="L25" s="23"/>
    </row>
    <row r="26" spans="1:12" ht="18" customHeight="1" x14ac:dyDescent="0.3">
      <c r="A26" s="26"/>
      <c r="B26" s="3"/>
      <c r="C26" s="71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72"/>
      <c r="D27" s="27"/>
      <c r="E27" s="28"/>
      <c r="F27" s="29">
        <f>F11+F17+F25</f>
        <v>123271.00878</v>
      </c>
      <c r="G27" s="29"/>
      <c r="H27" s="29">
        <f>H11+H17+H25</f>
        <v>68238.444799999997</v>
      </c>
      <c r="I27" s="29"/>
      <c r="J27" s="29">
        <f>J11+J17+J25</f>
        <v>4142.7118</v>
      </c>
      <c r="K27" s="29">
        <f>F27+H27+J27</f>
        <v>195652.16537999999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M4" sqref="M4"/>
    </sheetView>
  </sheetViews>
  <sheetFormatPr defaultRowHeight="16.5" x14ac:dyDescent="0.3"/>
  <cols>
    <col min="1" max="1" width="23.625" style="1" customWidth="1"/>
    <col min="2" max="2" width="22.625" style="1" customWidth="1"/>
    <col min="3" max="3" width="5.625" style="73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물가시세표!A7</f>
        <v>과속박지턱/600폭/(몸통1,날개2)</v>
      </c>
      <c r="B2" s="64"/>
      <c r="C2" s="52"/>
      <c r="D2" s="52"/>
      <c r="E2" s="9"/>
      <c r="F2" s="9"/>
      <c r="G2" s="9"/>
      <c r="H2" s="9"/>
      <c r="I2" s="9"/>
      <c r="J2" s="9"/>
      <c r="K2" s="9"/>
      <c r="L2" s="53" t="s">
        <v>49</v>
      </c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17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18</v>
      </c>
      <c r="L4" s="63"/>
    </row>
    <row r="5" spans="1:12" ht="18" customHeight="1" x14ac:dyDescent="0.3">
      <c r="A5" s="58"/>
      <c r="B5" s="60"/>
      <c r="C5" s="60"/>
      <c r="D5" s="60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54"/>
      <c r="L5" s="6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물가시세표!A7</f>
        <v>과속박지턱/600폭/(몸통1,날개2)</v>
      </c>
      <c r="B7" s="2" t="str">
        <f>물가시세표!B7</f>
        <v>L600 x W1500 x H60</v>
      </c>
      <c r="C7" s="45" t="s">
        <v>10</v>
      </c>
      <c r="D7" s="2">
        <v>1</v>
      </c>
      <c r="E7" s="10">
        <f>물가시세표!D7</f>
        <v>202500</v>
      </c>
      <c r="F7" s="10">
        <f>E7*D7</f>
        <v>202500</v>
      </c>
      <c r="G7" s="10"/>
      <c r="H7" s="10"/>
      <c r="I7" s="10"/>
      <c r="J7" s="10"/>
      <c r="K7" s="10">
        <f>F7+J7+H7</f>
        <v>202500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69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70"/>
      <c r="D11" s="4"/>
      <c r="E11" s="12"/>
      <c r="F11" s="12">
        <f>F7+F8+F9+F10</f>
        <v>202500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202500</v>
      </c>
      <c r="L11" s="23"/>
    </row>
    <row r="12" spans="1:12" ht="18" customHeight="1" x14ac:dyDescent="0.3">
      <c r="A12" s="24" t="s">
        <v>20</v>
      </c>
      <c r="B12" s="3"/>
      <c r="C12" s="71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166063</v>
      </c>
      <c r="H13" s="10">
        <f>G13*D13</f>
        <v>28230.710000000003</v>
      </c>
      <c r="I13" s="10"/>
      <c r="J13" s="10"/>
      <c r="K13" s="10">
        <f>F13+H13+J13</f>
        <v>28230.710000000003</v>
      </c>
      <c r="L13" s="46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138290</v>
      </c>
      <c r="H14" s="10">
        <f>G14*D14</f>
        <v>11063.2</v>
      </c>
      <c r="I14" s="10"/>
      <c r="J14" s="10"/>
      <c r="K14" s="10">
        <f>F14+H14+J14</f>
        <v>11063.2</v>
      </c>
      <c r="L14" s="46" t="str">
        <f>물가시세표!E13</f>
        <v>대한건설협회 2020년 상반기 시중노임단가</v>
      </c>
    </row>
    <row r="15" spans="1:12" ht="18" customHeight="1" x14ac:dyDescent="0.3">
      <c r="A15" s="19" t="s">
        <v>50</v>
      </c>
      <c r="B15" s="2" t="s">
        <v>51</v>
      </c>
      <c r="C15" s="45" t="s">
        <v>52</v>
      </c>
      <c r="D15" s="2">
        <v>2</v>
      </c>
      <c r="E15" s="10">
        <f>F11</f>
        <v>202500</v>
      </c>
      <c r="F15" s="10">
        <f>E15*(0.01*D15)</f>
        <v>4050</v>
      </c>
      <c r="G15" s="10"/>
      <c r="H15" s="10"/>
      <c r="I15" s="10"/>
      <c r="J15" s="10"/>
      <c r="K15" s="10">
        <f>F15+H15+J15</f>
        <v>4050</v>
      </c>
      <c r="L15" s="46"/>
    </row>
    <row r="16" spans="1:12" ht="18" customHeight="1" x14ac:dyDescent="0.3">
      <c r="A16" s="20"/>
      <c r="B16" s="8"/>
      <c r="C16" s="69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70"/>
      <c r="D17" s="4"/>
      <c r="E17" s="12"/>
      <c r="F17" s="12">
        <f>F13+F14+F15+F16</f>
        <v>4050</v>
      </c>
      <c r="G17" s="12"/>
      <c r="H17" s="12">
        <f>H13+H14</f>
        <v>39293.910000000003</v>
      </c>
      <c r="I17" s="12"/>
      <c r="J17" s="12">
        <f>J13+J14+J15+J16</f>
        <v>0</v>
      </c>
      <c r="K17" s="12">
        <f>K13+K14+K15+K16</f>
        <v>43343.91</v>
      </c>
      <c r="L17" s="49"/>
    </row>
    <row r="18" spans="1:12" ht="18" customHeight="1" x14ac:dyDescent="0.3">
      <c r="A18" s="24" t="s">
        <v>14</v>
      </c>
      <c r="B18" s="3"/>
      <c r="C18" s="71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53</v>
      </c>
      <c r="B19" s="2" t="s">
        <v>54</v>
      </c>
      <c r="C19" s="45" t="s">
        <v>55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64</v>
      </c>
    </row>
    <row r="20" spans="1:12" ht="18" customHeight="1" x14ac:dyDescent="0.3">
      <c r="A20" s="74" t="s">
        <v>57</v>
      </c>
      <c r="B20" s="2"/>
      <c r="C20" s="45" t="s">
        <v>56</v>
      </c>
      <c r="D20" s="2">
        <v>8.6999999999999993</v>
      </c>
      <c r="E20" s="75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64</v>
      </c>
    </row>
    <row r="21" spans="1:12" ht="18" customHeight="1" x14ac:dyDescent="0.3">
      <c r="A21" s="74" t="s">
        <v>58</v>
      </c>
      <c r="B21" s="2" t="s">
        <v>63</v>
      </c>
      <c r="C21" s="45" t="s">
        <v>52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64</v>
      </c>
    </row>
    <row r="22" spans="1:12" ht="18" customHeight="1" x14ac:dyDescent="0.3">
      <c r="A22" s="76" t="s">
        <v>59</v>
      </c>
      <c r="B22" s="8"/>
      <c r="C22" s="69" t="s">
        <v>60</v>
      </c>
      <c r="D22" s="8">
        <v>0.20830000000000001</v>
      </c>
      <c r="E22" s="11"/>
      <c r="F22" s="11"/>
      <c r="G22" s="11">
        <f>물가시세표!D15</f>
        <v>138956</v>
      </c>
      <c r="H22" s="77">
        <f>G22*D22</f>
        <v>28944.534800000001</v>
      </c>
      <c r="I22" s="11"/>
      <c r="J22" s="11"/>
      <c r="K22" s="11">
        <f>F22+H22+J22</f>
        <v>28944.534800000001</v>
      </c>
      <c r="L22" s="18" t="s">
        <v>64</v>
      </c>
    </row>
    <row r="23" spans="1:12" ht="18" customHeight="1" x14ac:dyDescent="0.3">
      <c r="A23" s="20" t="s">
        <v>61</v>
      </c>
      <c r="B23" s="8" t="s">
        <v>62</v>
      </c>
      <c r="C23" s="69" t="s">
        <v>52</v>
      </c>
      <c r="D23" s="8">
        <v>3</v>
      </c>
      <c r="E23" s="11">
        <f>H17</f>
        <v>39293.910000000003</v>
      </c>
      <c r="F23" s="11">
        <f>E23*(0.01*D23)</f>
        <v>1178.8173000000002</v>
      </c>
      <c r="G23" s="11"/>
      <c r="H23" s="11"/>
      <c r="I23" s="11"/>
      <c r="J23" s="11"/>
      <c r="K23" s="11">
        <f>F23+H23+J23</f>
        <v>1178.8173000000002</v>
      </c>
      <c r="L23" s="18" t="s">
        <v>65</v>
      </c>
    </row>
    <row r="24" spans="1:12" ht="18" customHeight="1" x14ac:dyDescent="0.3">
      <c r="A24" s="20"/>
      <c r="B24" s="8"/>
      <c r="C24" s="69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70"/>
      <c r="D25" s="4"/>
      <c r="E25" s="12"/>
      <c r="F25" s="78">
        <f>F19+F20+F21+F22+F23+F24</f>
        <v>16171.008779999998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49258.255379999995</v>
      </c>
      <c r="L25" s="23"/>
    </row>
    <row r="26" spans="1:12" ht="18" customHeight="1" x14ac:dyDescent="0.3">
      <c r="A26" s="26"/>
      <c r="B26" s="3"/>
      <c r="C26" s="71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72"/>
      <c r="D27" s="27"/>
      <c r="E27" s="28"/>
      <c r="F27" s="29">
        <f>F11+F17+F25</f>
        <v>222721.00878</v>
      </c>
      <c r="G27" s="29"/>
      <c r="H27" s="29">
        <f>H11+H17+H25</f>
        <v>68238.444799999997</v>
      </c>
      <c r="I27" s="29"/>
      <c r="J27" s="29">
        <f>J11+J17+J25</f>
        <v>4142.7118</v>
      </c>
      <c r="K27" s="29">
        <f>F27+H27+J27</f>
        <v>295102.16537999996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M5" sqref="M5"/>
    </sheetView>
  </sheetViews>
  <sheetFormatPr defaultRowHeight="16.5" x14ac:dyDescent="0.3"/>
  <cols>
    <col min="1" max="1" width="23.625" style="1" customWidth="1"/>
    <col min="2" max="2" width="22.625" style="1" customWidth="1"/>
    <col min="3" max="3" width="5.625" style="73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물가시세표!A8</f>
        <v>A형과속방지턱/1000폭/(몸통1,날개2)</v>
      </c>
      <c r="B2" s="64"/>
      <c r="C2" s="52"/>
      <c r="D2" s="52"/>
      <c r="E2" s="9"/>
      <c r="F2" s="9"/>
      <c r="G2" s="9"/>
      <c r="H2" s="9"/>
      <c r="I2" s="9"/>
      <c r="J2" s="9"/>
      <c r="K2" s="9"/>
      <c r="L2" s="53" t="s">
        <v>49</v>
      </c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17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18</v>
      </c>
      <c r="L4" s="63"/>
    </row>
    <row r="5" spans="1:12" ht="18" customHeight="1" x14ac:dyDescent="0.3">
      <c r="A5" s="58"/>
      <c r="B5" s="60"/>
      <c r="C5" s="60"/>
      <c r="D5" s="60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54"/>
      <c r="L5" s="6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물가시세표!A8</f>
        <v>A형과속방지턱/1000폭/(몸통1,날개2)</v>
      </c>
      <c r="B7" s="2" t="str">
        <f>물가시세표!B8</f>
        <v>L1000 x W1500 x H75</v>
      </c>
      <c r="C7" s="45" t="s">
        <v>10</v>
      </c>
      <c r="D7" s="2">
        <v>1</v>
      </c>
      <c r="E7" s="10">
        <f>물가시세표!D8</f>
        <v>337500</v>
      </c>
      <c r="F7" s="10">
        <f>E7*D7</f>
        <v>337500</v>
      </c>
      <c r="G7" s="10"/>
      <c r="H7" s="10"/>
      <c r="I7" s="10"/>
      <c r="J7" s="10"/>
      <c r="K7" s="10">
        <f>F7+J7+H7</f>
        <v>337500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69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70"/>
      <c r="D11" s="4"/>
      <c r="E11" s="12"/>
      <c r="F11" s="12">
        <f>F7+F8+F9+F10</f>
        <v>337500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337500</v>
      </c>
      <c r="L11" s="23"/>
    </row>
    <row r="12" spans="1:12" ht="18" customHeight="1" x14ac:dyDescent="0.3">
      <c r="A12" s="24" t="s">
        <v>20</v>
      </c>
      <c r="B12" s="3"/>
      <c r="C12" s="71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166063</v>
      </c>
      <c r="H13" s="10">
        <f>G13*D13</f>
        <v>28230.710000000003</v>
      </c>
      <c r="I13" s="10"/>
      <c r="J13" s="10"/>
      <c r="K13" s="10">
        <f>F13+H13+J13</f>
        <v>28230.710000000003</v>
      </c>
      <c r="L13" s="46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138290</v>
      </c>
      <c r="H14" s="10">
        <f>G14*D14</f>
        <v>11063.2</v>
      </c>
      <c r="I14" s="10"/>
      <c r="J14" s="10"/>
      <c r="K14" s="10">
        <f>F14+H14+J14</f>
        <v>11063.2</v>
      </c>
      <c r="L14" s="46" t="str">
        <f>물가시세표!E13</f>
        <v>대한건설협회 2020년 상반기 시중노임단가</v>
      </c>
    </row>
    <row r="15" spans="1:12" ht="18" customHeight="1" x14ac:dyDescent="0.3">
      <c r="A15" s="19" t="s">
        <v>50</v>
      </c>
      <c r="B15" s="2" t="s">
        <v>51</v>
      </c>
      <c r="C15" s="45" t="s">
        <v>52</v>
      </c>
      <c r="D15" s="2">
        <v>2</v>
      </c>
      <c r="E15" s="10">
        <f>F11</f>
        <v>337500</v>
      </c>
      <c r="F15" s="10">
        <f>E15*(0.01*D15)</f>
        <v>6750</v>
      </c>
      <c r="G15" s="10"/>
      <c r="H15" s="10"/>
      <c r="I15" s="10"/>
      <c r="J15" s="10"/>
      <c r="K15" s="10">
        <f>F15+H15+J15</f>
        <v>6750</v>
      </c>
      <c r="L15" s="46"/>
    </row>
    <row r="16" spans="1:12" ht="18" customHeight="1" x14ac:dyDescent="0.3">
      <c r="A16" s="20"/>
      <c r="B16" s="8"/>
      <c r="C16" s="69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70"/>
      <c r="D17" s="4"/>
      <c r="E17" s="12"/>
      <c r="F17" s="12">
        <f>F13+F14+F15+F16</f>
        <v>6750</v>
      </c>
      <c r="G17" s="12"/>
      <c r="H17" s="12">
        <f>H13+H14</f>
        <v>39293.910000000003</v>
      </c>
      <c r="I17" s="12"/>
      <c r="J17" s="12">
        <f>J13+J14+J15+J16</f>
        <v>0</v>
      </c>
      <c r="K17" s="12">
        <f>K13+K14+K15+K16</f>
        <v>46043.91</v>
      </c>
      <c r="L17" s="49"/>
    </row>
    <row r="18" spans="1:12" ht="18" customHeight="1" x14ac:dyDescent="0.3">
      <c r="A18" s="24" t="s">
        <v>14</v>
      </c>
      <c r="B18" s="3"/>
      <c r="C18" s="71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53</v>
      </c>
      <c r="B19" s="2" t="s">
        <v>54</v>
      </c>
      <c r="C19" s="45" t="s">
        <v>55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64</v>
      </c>
    </row>
    <row r="20" spans="1:12" ht="18" customHeight="1" x14ac:dyDescent="0.3">
      <c r="A20" s="74" t="s">
        <v>57</v>
      </c>
      <c r="B20" s="2"/>
      <c r="C20" s="45" t="s">
        <v>56</v>
      </c>
      <c r="D20" s="2">
        <v>8.6999999999999993</v>
      </c>
      <c r="E20" s="75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64</v>
      </c>
    </row>
    <row r="21" spans="1:12" ht="18" customHeight="1" x14ac:dyDescent="0.3">
      <c r="A21" s="74" t="s">
        <v>58</v>
      </c>
      <c r="B21" s="2" t="s">
        <v>63</v>
      </c>
      <c r="C21" s="45" t="s">
        <v>52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64</v>
      </c>
    </row>
    <row r="22" spans="1:12" ht="18" customHeight="1" x14ac:dyDescent="0.3">
      <c r="A22" s="76" t="s">
        <v>59</v>
      </c>
      <c r="B22" s="8"/>
      <c r="C22" s="69" t="s">
        <v>60</v>
      </c>
      <c r="D22" s="8">
        <v>0.20830000000000001</v>
      </c>
      <c r="E22" s="11"/>
      <c r="F22" s="11"/>
      <c r="G22" s="11">
        <f>물가시세표!D15</f>
        <v>138956</v>
      </c>
      <c r="H22" s="77">
        <f>G22*D22</f>
        <v>28944.534800000001</v>
      </c>
      <c r="I22" s="11"/>
      <c r="J22" s="11"/>
      <c r="K22" s="11">
        <f>F22+H22+J22</f>
        <v>28944.534800000001</v>
      </c>
      <c r="L22" s="18" t="s">
        <v>64</v>
      </c>
    </row>
    <row r="23" spans="1:12" ht="18" customHeight="1" x14ac:dyDescent="0.3">
      <c r="A23" s="20" t="s">
        <v>61</v>
      </c>
      <c r="B23" s="8" t="s">
        <v>62</v>
      </c>
      <c r="C23" s="69" t="s">
        <v>52</v>
      </c>
      <c r="D23" s="8">
        <v>3</v>
      </c>
      <c r="E23" s="11">
        <f>H17</f>
        <v>39293.910000000003</v>
      </c>
      <c r="F23" s="11">
        <f>E23*(0.01*D23)</f>
        <v>1178.8173000000002</v>
      </c>
      <c r="G23" s="11"/>
      <c r="H23" s="11"/>
      <c r="I23" s="11"/>
      <c r="J23" s="11"/>
      <c r="K23" s="11">
        <f>F23+H23+J23</f>
        <v>1178.8173000000002</v>
      </c>
      <c r="L23" s="18" t="s">
        <v>65</v>
      </c>
    </row>
    <row r="24" spans="1:12" ht="18" customHeight="1" x14ac:dyDescent="0.3">
      <c r="A24" s="20"/>
      <c r="B24" s="8"/>
      <c r="C24" s="69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70"/>
      <c r="D25" s="4"/>
      <c r="E25" s="12"/>
      <c r="F25" s="78">
        <f>F19+F20+F21+F22+F23+F24</f>
        <v>16171.008779999998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49258.255379999995</v>
      </c>
      <c r="L25" s="23"/>
    </row>
    <row r="26" spans="1:12" ht="18" customHeight="1" x14ac:dyDescent="0.3">
      <c r="A26" s="26"/>
      <c r="B26" s="3"/>
      <c r="C26" s="71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72"/>
      <c r="D27" s="27"/>
      <c r="E27" s="28"/>
      <c r="F27" s="29">
        <f>F11+F17+F25</f>
        <v>360421.00877999997</v>
      </c>
      <c r="G27" s="29"/>
      <c r="H27" s="29">
        <f>H11+H17+H25</f>
        <v>68238.444799999997</v>
      </c>
      <c r="I27" s="29"/>
      <c r="J27" s="29">
        <f>J11+J17+J25</f>
        <v>4142.7118</v>
      </c>
      <c r="K27" s="29">
        <f>F27+H27+J27</f>
        <v>432802.16537999996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M6" sqref="M6"/>
    </sheetView>
  </sheetViews>
  <sheetFormatPr defaultRowHeight="16.5" x14ac:dyDescent="0.3"/>
  <cols>
    <col min="1" max="1" width="23.625" style="1" customWidth="1"/>
    <col min="2" max="2" width="22.625" style="1" customWidth="1"/>
    <col min="3" max="3" width="5.625" style="73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물가시세표!A9</f>
        <v>B형과속방지턱/1000폭/(몸통1,날개2)</v>
      </c>
      <c r="B2" s="64"/>
      <c r="C2" s="52"/>
      <c r="D2" s="52"/>
      <c r="E2" s="9"/>
      <c r="F2" s="9"/>
      <c r="G2" s="9"/>
      <c r="H2" s="9"/>
      <c r="I2" s="9"/>
      <c r="J2" s="9"/>
      <c r="K2" s="9"/>
      <c r="L2" s="53" t="s">
        <v>49</v>
      </c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17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18</v>
      </c>
      <c r="L4" s="63"/>
    </row>
    <row r="5" spans="1:12" ht="18" customHeight="1" x14ac:dyDescent="0.3">
      <c r="A5" s="58"/>
      <c r="B5" s="60"/>
      <c r="C5" s="60"/>
      <c r="D5" s="60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54"/>
      <c r="L5" s="6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물가시세표!A9</f>
        <v>B형과속방지턱/1000폭/(몸통1,날개2)</v>
      </c>
      <c r="B7" s="2" t="str">
        <f>물가시세표!B9</f>
        <v>L1000 x W1000 x H75</v>
      </c>
      <c r="C7" s="45" t="s">
        <v>10</v>
      </c>
      <c r="D7" s="2">
        <v>1</v>
      </c>
      <c r="E7" s="10">
        <f>물가시세표!D9</f>
        <v>210000</v>
      </c>
      <c r="F7" s="10">
        <f>E7*D7</f>
        <v>210000</v>
      </c>
      <c r="G7" s="10"/>
      <c r="H7" s="10"/>
      <c r="I7" s="10"/>
      <c r="J7" s="10"/>
      <c r="K7" s="10">
        <f>F7+J7+H7</f>
        <v>210000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69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70"/>
      <c r="D11" s="4"/>
      <c r="E11" s="12"/>
      <c r="F11" s="12">
        <f>F7+F8+F9+F10</f>
        <v>210000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210000</v>
      </c>
      <c r="L11" s="23"/>
    </row>
    <row r="12" spans="1:12" ht="18" customHeight="1" x14ac:dyDescent="0.3">
      <c r="A12" s="24" t="s">
        <v>20</v>
      </c>
      <c r="B12" s="3"/>
      <c r="C12" s="71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166063</v>
      </c>
      <c r="H13" s="10">
        <f>G13*D13</f>
        <v>28230.710000000003</v>
      </c>
      <c r="I13" s="10"/>
      <c r="J13" s="10"/>
      <c r="K13" s="10">
        <f>F13+H13+J13</f>
        <v>28230.710000000003</v>
      </c>
      <c r="L13" s="46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138290</v>
      </c>
      <c r="H14" s="10">
        <f>G14*D14</f>
        <v>11063.2</v>
      </c>
      <c r="I14" s="10"/>
      <c r="J14" s="10"/>
      <c r="K14" s="10">
        <f>F14+H14+J14</f>
        <v>11063.2</v>
      </c>
      <c r="L14" s="46" t="str">
        <f>물가시세표!E13</f>
        <v>대한건설협회 2020년 상반기 시중노임단가</v>
      </c>
    </row>
    <row r="15" spans="1:12" ht="18" customHeight="1" x14ac:dyDescent="0.3">
      <c r="A15" s="19" t="s">
        <v>50</v>
      </c>
      <c r="B15" s="2" t="s">
        <v>51</v>
      </c>
      <c r="C15" s="45" t="s">
        <v>52</v>
      </c>
      <c r="D15" s="2">
        <v>2</v>
      </c>
      <c r="E15" s="10">
        <f>F11</f>
        <v>210000</v>
      </c>
      <c r="F15" s="10">
        <f>E15*(0.01*D15)</f>
        <v>4200</v>
      </c>
      <c r="G15" s="10"/>
      <c r="H15" s="10"/>
      <c r="I15" s="10"/>
      <c r="J15" s="10"/>
      <c r="K15" s="10">
        <f>F15+H15+J15</f>
        <v>4200</v>
      </c>
      <c r="L15" s="46"/>
    </row>
    <row r="16" spans="1:12" ht="18" customHeight="1" x14ac:dyDescent="0.3">
      <c r="A16" s="20"/>
      <c r="B16" s="8"/>
      <c r="C16" s="69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70"/>
      <c r="D17" s="4"/>
      <c r="E17" s="12"/>
      <c r="F17" s="12">
        <f>F13+F14+F15+F16</f>
        <v>4200</v>
      </c>
      <c r="G17" s="12"/>
      <c r="H17" s="12">
        <f>H13+H14</f>
        <v>39293.910000000003</v>
      </c>
      <c r="I17" s="12"/>
      <c r="J17" s="12">
        <f>J13+J14+J15+J16</f>
        <v>0</v>
      </c>
      <c r="K17" s="12">
        <f>K13+K14+K15+K16</f>
        <v>43493.91</v>
      </c>
      <c r="L17" s="49"/>
    </row>
    <row r="18" spans="1:12" ht="18" customHeight="1" x14ac:dyDescent="0.3">
      <c r="A18" s="24" t="s">
        <v>14</v>
      </c>
      <c r="B18" s="3"/>
      <c r="C18" s="71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53</v>
      </c>
      <c r="B19" s="2" t="s">
        <v>54</v>
      </c>
      <c r="C19" s="45" t="s">
        <v>55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64</v>
      </c>
    </row>
    <row r="20" spans="1:12" ht="18" customHeight="1" x14ac:dyDescent="0.3">
      <c r="A20" s="74" t="s">
        <v>57</v>
      </c>
      <c r="B20" s="2"/>
      <c r="C20" s="45" t="s">
        <v>56</v>
      </c>
      <c r="D20" s="2">
        <v>8.6999999999999993</v>
      </c>
      <c r="E20" s="75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64</v>
      </c>
    </row>
    <row r="21" spans="1:12" ht="18" customHeight="1" x14ac:dyDescent="0.3">
      <c r="A21" s="74" t="s">
        <v>58</v>
      </c>
      <c r="B21" s="2" t="s">
        <v>63</v>
      </c>
      <c r="C21" s="45" t="s">
        <v>52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64</v>
      </c>
    </row>
    <row r="22" spans="1:12" ht="18" customHeight="1" x14ac:dyDescent="0.3">
      <c r="A22" s="76" t="s">
        <v>59</v>
      </c>
      <c r="B22" s="8"/>
      <c r="C22" s="69" t="s">
        <v>60</v>
      </c>
      <c r="D22" s="8">
        <v>0.20830000000000001</v>
      </c>
      <c r="E22" s="11"/>
      <c r="F22" s="11"/>
      <c r="G22" s="11">
        <f>물가시세표!D15</f>
        <v>138956</v>
      </c>
      <c r="H22" s="77">
        <f>G22*D22</f>
        <v>28944.534800000001</v>
      </c>
      <c r="I22" s="11"/>
      <c r="J22" s="11"/>
      <c r="K22" s="11">
        <f>F22+H22+J22</f>
        <v>28944.534800000001</v>
      </c>
      <c r="L22" s="18" t="s">
        <v>64</v>
      </c>
    </row>
    <row r="23" spans="1:12" ht="18" customHeight="1" x14ac:dyDescent="0.3">
      <c r="A23" s="20" t="s">
        <v>61</v>
      </c>
      <c r="B23" s="8" t="s">
        <v>62</v>
      </c>
      <c r="C23" s="69" t="s">
        <v>52</v>
      </c>
      <c r="D23" s="8">
        <v>3</v>
      </c>
      <c r="E23" s="11">
        <f>H17</f>
        <v>39293.910000000003</v>
      </c>
      <c r="F23" s="11">
        <f>E23*(0.01*D23)</f>
        <v>1178.8173000000002</v>
      </c>
      <c r="G23" s="11"/>
      <c r="H23" s="11"/>
      <c r="I23" s="11"/>
      <c r="J23" s="11"/>
      <c r="K23" s="11">
        <f>F23+H23+J23</f>
        <v>1178.8173000000002</v>
      </c>
      <c r="L23" s="18" t="s">
        <v>65</v>
      </c>
    </row>
    <row r="24" spans="1:12" ht="18" customHeight="1" x14ac:dyDescent="0.3">
      <c r="A24" s="20"/>
      <c r="B24" s="8"/>
      <c r="C24" s="69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70"/>
      <c r="D25" s="4"/>
      <c r="E25" s="12"/>
      <c r="F25" s="78">
        <f>F19+F20+F21+F22+F23+F24</f>
        <v>16171.008779999998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49258.255379999995</v>
      </c>
      <c r="L25" s="23"/>
    </row>
    <row r="26" spans="1:12" ht="18" customHeight="1" x14ac:dyDescent="0.3">
      <c r="A26" s="26"/>
      <c r="B26" s="3"/>
      <c r="C26" s="71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72"/>
      <c r="D27" s="27"/>
      <c r="E27" s="28"/>
      <c r="F27" s="29">
        <f>F11+F17+F25</f>
        <v>230371.00878</v>
      </c>
      <c r="G27" s="29"/>
      <c r="H27" s="29">
        <f>H11+H17+H25</f>
        <v>68238.444799999997</v>
      </c>
      <c r="I27" s="29"/>
      <c r="J27" s="29">
        <f>J11+J17+J25</f>
        <v>4142.7118</v>
      </c>
      <c r="K27" s="29">
        <f>F27+H27+J27</f>
        <v>302752.16537999996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M3" sqref="M3"/>
    </sheetView>
  </sheetViews>
  <sheetFormatPr defaultRowHeight="16.5" x14ac:dyDescent="0.3"/>
  <cols>
    <col min="1" max="1" width="23.625" style="1" customWidth="1"/>
    <col min="2" max="2" width="22.625" style="1" customWidth="1"/>
    <col min="3" max="3" width="5.625" style="73" customWidth="1"/>
    <col min="4" max="4" width="10.625" style="1" customWidth="1"/>
    <col min="5" max="11" width="9.625" style="15" customWidth="1"/>
    <col min="12" max="12" width="25.625" style="1" customWidth="1"/>
  </cols>
  <sheetData>
    <row r="1" spans="1:12" ht="39.950000000000003" customHeight="1" x14ac:dyDescent="0.3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물가시세표!A10</f>
        <v>과속방지턱/2000폭/(몸통2,날개4)</v>
      </c>
      <c r="B2" s="64"/>
      <c r="C2" s="52"/>
      <c r="D2" s="52"/>
      <c r="E2" s="9"/>
      <c r="F2" s="9"/>
      <c r="G2" s="9"/>
      <c r="H2" s="9"/>
      <c r="I2" s="9"/>
      <c r="J2" s="9"/>
      <c r="K2" s="9"/>
      <c r="L2" s="53" t="s">
        <v>49</v>
      </c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17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18</v>
      </c>
      <c r="L4" s="63"/>
    </row>
    <row r="5" spans="1:12" ht="18" customHeight="1" x14ac:dyDescent="0.3">
      <c r="A5" s="58"/>
      <c r="B5" s="60"/>
      <c r="C5" s="60"/>
      <c r="D5" s="60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54"/>
      <c r="L5" s="63"/>
    </row>
    <row r="6" spans="1:12" ht="18" customHeight="1" x14ac:dyDescent="0.3">
      <c r="A6" s="17" t="s">
        <v>13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물가시세표!A10</f>
        <v>과속방지턱/2000폭/(몸통2,날개4)</v>
      </c>
      <c r="B7" s="2" t="str">
        <f>물가시세표!B10</f>
        <v>L2000 x W1000 x H75</v>
      </c>
      <c r="C7" s="45" t="s">
        <v>10</v>
      </c>
      <c r="D7" s="2">
        <v>1</v>
      </c>
      <c r="E7" s="10">
        <f>물가시세표!D10</f>
        <v>450000</v>
      </c>
      <c r="F7" s="10">
        <f>E7*D7</f>
        <v>450000</v>
      </c>
      <c r="G7" s="10"/>
      <c r="H7" s="10"/>
      <c r="I7" s="10"/>
      <c r="J7" s="10"/>
      <c r="K7" s="10">
        <f>F7+J7+H7</f>
        <v>450000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69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19</v>
      </c>
      <c r="B11" s="4"/>
      <c r="C11" s="70"/>
      <c r="D11" s="4"/>
      <c r="E11" s="12"/>
      <c r="F11" s="12">
        <f>F7+F8+F9+F10</f>
        <v>450000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450000</v>
      </c>
      <c r="L11" s="23"/>
    </row>
    <row r="12" spans="1:12" ht="18" customHeight="1" x14ac:dyDescent="0.3">
      <c r="A12" s="24" t="s">
        <v>20</v>
      </c>
      <c r="B12" s="3"/>
      <c r="C12" s="71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16</v>
      </c>
      <c r="B13" s="2"/>
      <c r="C13" s="45" t="s">
        <v>15</v>
      </c>
      <c r="D13" s="2">
        <v>0.17</v>
      </c>
      <c r="E13" s="10"/>
      <c r="F13" s="10"/>
      <c r="G13" s="10">
        <f>물가시세표!D13</f>
        <v>166063</v>
      </c>
      <c r="H13" s="10">
        <f>G13*D13</f>
        <v>28230.710000000003</v>
      </c>
      <c r="I13" s="10"/>
      <c r="J13" s="10"/>
      <c r="K13" s="10">
        <f>F13+H13+J13</f>
        <v>28230.710000000003</v>
      </c>
      <c r="L13" s="46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45" t="s">
        <v>15</v>
      </c>
      <c r="D14" s="2">
        <v>0.08</v>
      </c>
      <c r="E14" s="10"/>
      <c r="F14" s="10"/>
      <c r="G14" s="10">
        <f>물가시세표!D14</f>
        <v>138290</v>
      </c>
      <c r="H14" s="10">
        <f>G14*D14</f>
        <v>11063.2</v>
      </c>
      <c r="I14" s="10"/>
      <c r="J14" s="10"/>
      <c r="K14" s="10">
        <f>F14+H14+J14</f>
        <v>11063.2</v>
      </c>
      <c r="L14" s="46" t="str">
        <f>물가시세표!E13</f>
        <v>대한건설협회 2020년 상반기 시중노임단가</v>
      </c>
    </row>
    <row r="15" spans="1:12" ht="18" customHeight="1" x14ac:dyDescent="0.3">
      <c r="A15" s="19" t="s">
        <v>50</v>
      </c>
      <c r="B15" s="2" t="s">
        <v>51</v>
      </c>
      <c r="C15" s="45" t="s">
        <v>52</v>
      </c>
      <c r="D15" s="2">
        <v>2</v>
      </c>
      <c r="E15" s="10">
        <f>F11</f>
        <v>450000</v>
      </c>
      <c r="F15" s="10">
        <f>E15*(0.01*D15)</f>
        <v>9000</v>
      </c>
      <c r="G15" s="10"/>
      <c r="H15" s="10"/>
      <c r="I15" s="10"/>
      <c r="J15" s="10"/>
      <c r="K15" s="10">
        <f>F15+H15+J15</f>
        <v>9000</v>
      </c>
      <c r="L15" s="46"/>
    </row>
    <row r="16" spans="1:12" ht="18" customHeight="1" x14ac:dyDescent="0.3">
      <c r="A16" s="20"/>
      <c r="B16" s="8"/>
      <c r="C16" s="69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19</v>
      </c>
      <c r="B17" s="4"/>
      <c r="C17" s="70"/>
      <c r="D17" s="4"/>
      <c r="E17" s="12"/>
      <c r="F17" s="12">
        <f>F13+F14+F15+F16</f>
        <v>9000</v>
      </c>
      <c r="G17" s="12"/>
      <c r="H17" s="12">
        <f>H13+H14</f>
        <v>39293.910000000003</v>
      </c>
      <c r="I17" s="12"/>
      <c r="J17" s="12">
        <f>J13+J14+J15+J16</f>
        <v>0</v>
      </c>
      <c r="K17" s="12">
        <f>K13+K14+K15+K16</f>
        <v>48293.91</v>
      </c>
      <c r="L17" s="49"/>
    </row>
    <row r="18" spans="1:12" ht="18" customHeight="1" x14ac:dyDescent="0.3">
      <c r="A18" s="24" t="s">
        <v>14</v>
      </c>
      <c r="B18" s="3"/>
      <c r="C18" s="71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53</v>
      </c>
      <c r="B19" s="2" t="s">
        <v>54</v>
      </c>
      <c r="C19" s="45" t="s">
        <v>55</v>
      </c>
      <c r="D19" s="2">
        <v>2.362E-4</v>
      </c>
      <c r="E19" s="10"/>
      <c r="F19" s="10"/>
      <c r="G19" s="10"/>
      <c r="H19" s="10"/>
      <c r="I19" s="10">
        <v>17539000</v>
      </c>
      <c r="J19" s="10">
        <f>D19*I19</f>
        <v>4142.7118</v>
      </c>
      <c r="K19" s="10">
        <f>F19+H19+J19</f>
        <v>4142.7118</v>
      </c>
      <c r="L19" s="18" t="s">
        <v>64</v>
      </c>
    </row>
    <row r="20" spans="1:12" ht="18" customHeight="1" x14ac:dyDescent="0.3">
      <c r="A20" s="74" t="s">
        <v>57</v>
      </c>
      <c r="B20" s="2"/>
      <c r="C20" s="45" t="s">
        <v>56</v>
      </c>
      <c r="D20" s="2">
        <v>8.6999999999999993</v>
      </c>
      <c r="E20" s="75">
        <v>1389.71</v>
      </c>
      <c r="F20" s="10">
        <f>E20*D20</f>
        <v>12090.476999999999</v>
      </c>
      <c r="G20" s="10"/>
      <c r="H20" s="10"/>
      <c r="I20" s="10"/>
      <c r="J20" s="10"/>
      <c r="K20" s="10">
        <f>F20+H20+J20</f>
        <v>12090.476999999999</v>
      </c>
      <c r="L20" s="18" t="s">
        <v>64</v>
      </c>
    </row>
    <row r="21" spans="1:12" ht="18" customHeight="1" x14ac:dyDescent="0.3">
      <c r="A21" s="74" t="s">
        <v>58</v>
      </c>
      <c r="B21" s="2" t="s">
        <v>63</v>
      </c>
      <c r="C21" s="45" t="s">
        <v>52</v>
      </c>
      <c r="D21" s="2">
        <v>24</v>
      </c>
      <c r="E21" s="10">
        <f>F20</f>
        <v>12090.476999999999</v>
      </c>
      <c r="F21" s="10">
        <f>E21*(0.01*D21)</f>
        <v>2901.7144799999996</v>
      </c>
      <c r="G21" s="10"/>
      <c r="H21" s="10"/>
      <c r="I21" s="10"/>
      <c r="J21" s="10"/>
      <c r="K21" s="10">
        <f>F21+H21+J21</f>
        <v>2901.7144799999996</v>
      </c>
      <c r="L21" s="18" t="s">
        <v>64</v>
      </c>
    </row>
    <row r="22" spans="1:12" ht="18" customHeight="1" x14ac:dyDescent="0.3">
      <c r="A22" s="76" t="s">
        <v>59</v>
      </c>
      <c r="B22" s="8"/>
      <c r="C22" s="69" t="s">
        <v>60</v>
      </c>
      <c r="D22" s="8">
        <v>0.20830000000000001</v>
      </c>
      <c r="E22" s="11"/>
      <c r="F22" s="11"/>
      <c r="G22" s="11">
        <f>물가시세표!D15</f>
        <v>138956</v>
      </c>
      <c r="H22" s="77">
        <f>G22*D22</f>
        <v>28944.534800000001</v>
      </c>
      <c r="I22" s="11"/>
      <c r="J22" s="11"/>
      <c r="K22" s="11">
        <f>F22+H22+J22</f>
        <v>28944.534800000001</v>
      </c>
      <c r="L22" s="18" t="s">
        <v>64</v>
      </c>
    </row>
    <row r="23" spans="1:12" ht="18" customHeight="1" x14ac:dyDescent="0.3">
      <c r="A23" s="20" t="s">
        <v>61</v>
      </c>
      <c r="B23" s="8" t="s">
        <v>62</v>
      </c>
      <c r="C23" s="69" t="s">
        <v>52</v>
      </c>
      <c r="D23" s="8">
        <v>3</v>
      </c>
      <c r="E23" s="11">
        <f>H17</f>
        <v>39293.910000000003</v>
      </c>
      <c r="F23" s="11">
        <f>E23*(0.01*D23)</f>
        <v>1178.8173000000002</v>
      </c>
      <c r="G23" s="11"/>
      <c r="H23" s="11"/>
      <c r="I23" s="11"/>
      <c r="J23" s="11"/>
      <c r="K23" s="11">
        <f>F23+H23+J23</f>
        <v>1178.8173000000002</v>
      </c>
      <c r="L23" s="18" t="s">
        <v>65</v>
      </c>
    </row>
    <row r="24" spans="1:12" ht="18" customHeight="1" x14ac:dyDescent="0.3">
      <c r="A24" s="20"/>
      <c r="B24" s="8"/>
      <c r="C24" s="69"/>
      <c r="D24" s="8"/>
      <c r="E24" s="11"/>
      <c r="F24" s="11"/>
      <c r="G24" s="11"/>
      <c r="H24" s="11"/>
      <c r="I24" s="11"/>
      <c r="J24" s="11"/>
      <c r="K24" s="11"/>
      <c r="L24" s="21"/>
    </row>
    <row r="25" spans="1:12" s="6" customFormat="1" ht="18" customHeight="1" thickBot="1" x14ac:dyDescent="0.35">
      <c r="A25" s="22" t="s">
        <v>19</v>
      </c>
      <c r="B25" s="4"/>
      <c r="C25" s="70"/>
      <c r="D25" s="4"/>
      <c r="E25" s="12"/>
      <c r="F25" s="78">
        <f>F19+F20+F21+F22+F23+F24</f>
        <v>16171.008779999998</v>
      </c>
      <c r="G25" s="12"/>
      <c r="H25" s="12">
        <f>H19+H20+H21+H22+H23+H24</f>
        <v>28944.534800000001</v>
      </c>
      <c r="I25" s="12"/>
      <c r="J25" s="12">
        <f>J19+J20+J21+J22+J23+J24</f>
        <v>4142.7118</v>
      </c>
      <c r="K25" s="12">
        <f>F25+H25+J25</f>
        <v>49258.255379999995</v>
      </c>
      <c r="L25" s="23"/>
    </row>
    <row r="26" spans="1:12" ht="18" customHeight="1" x14ac:dyDescent="0.3">
      <c r="A26" s="26"/>
      <c r="B26" s="3"/>
      <c r="C26" s="71"/>
      <c r="D26" s="3"/>
      <c r="E26" s="13"/>
      <c r="F26" s="13"/>
      <c r="G26" s="13"/>
      <c r="H26" s="13"/>
      <c r="I26" s="13"/>
      <c r="J26" s="13"/>
      <c r="K26" s="13"/>
      <c r="L26" s="25"/>
    </row>
    <row r="27" spans="1:12" ht="18" customHeight="1" thickBot="1" x14ac:dyDescent="0.35">
      <c r="A27" s="22" t="s">
        <v>12</v>
      </c>
      <c r="B27" s="27"/>
      <c r="C27" s="72"/>
      <c r="D27" s="27"/>
      <c r="E27" s="28"/>
      <c r="F27" s="29">
        <f>F11+F17+F25</f>
        <v>475171.00877999997</v>
      </c>
      <c r="G27" s="29"/>
      <c r="H27" s="29">
        <f>H11+H17+H25</f>
        <v>68238.444799999997</v>
      </c>
      <c r="I27" s="29"/>
      <c r="J27" s="29">
        <f>J11+J17+J25</f>
        <v>4142.7118</v>
      </c>
      <c r="K27" s="29">
        <f>F27+H27+J27</f>
        <v>547552.16538000002</v>
      </c>
      <c r="L27" s="30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ht="20.100000000000001" customHeight="1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ht="20.100000000000001" customHeight="1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  <row r="45" spans="1:12" x14ac:dyDescent="0.3">
      <c r="A45"/>
      <c r="B45"/>
      <c r="C45" s="32"/>
      <c r="D45"/>
      <c r="E45" s="14"/>
      <c r="F45" s="14"/>
      <c r="G45" s="14"/>
      <c r="H45" s="14"/>
      <c r="I45" s="14"/>
      <c r="J45" s="14"/>
      <c r="K45" s="14"/>
      <c r="L45"/>
    </row>
    <row r="46" spans="1:12" x14ac:dyDescent="0.3">
      <c r="A46"/>
      <c r="B46"/>
      <c r="C46" s="32"/>
      <c r="D46"/>
      <c r="E46" s="14"/>
      <c r="F46" s="14"/>
      <c r="G46" s="14"/>
      <c r="H46" s="14"/>
      <c r="I46" s="14"/>
      <c r="J46" s="14"/>
      <c r="K46" s="14"/>
      <c r="L46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115" zoomScaleNormal="115" zoomScaleSheetLayoutView="115" workbookViewId="0">
      <selection activeCell="D15" sqref="D15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29.25" customWidth="1"/>
  </cols>
  <sheetData>
    <row r="1" spans="1:5" ht="39" customHeight="1" x14ac:dyDescent="0.3">
      <c r="A1" s="65" t="s">
        <v>27</v>
      </c>
      <c r="B1" s="66"/>
      <c r="C1" s="66"/>
      <c r="D1" s="66"/>
      <c r="E1" s="66"/>
    </row>
    <row r="2" spans="1:5" ht="34.5" customHeight="1" x14ac:dyDescent="0.3">
      <c r="A2" s="42" t="s">
        <v>26</v>
      </c>
      <c r="B2" s="43" t="s">
        <v>1</v>
      </c>
      <c r="C2" s="43" t="s">
        <v>25</v>
      </c>
      <c r="D2" s="44" t="s">
        <v>24</v>
      </c>
      <c r="E2" s="43" t="s">
        <v>9</v>
      </c>
    </row>
    <row r="3" spans="1:5" ht="18" customHeight="1" x14ac:dyDescent="0.3">
      <c r="A3" s="67" t="s">
        <v>33</v>
      </c>
      <c r="B3" s="67"/>
      <c r="C3" s="67"/>
      <c r="D3" s="67"/>
      <c r="E3" s="67"/>
    </row>
    <row r="4" spans="1:5" ht="18" customHeight="1" x14ac:dyDescent="0.3">
      <c r="A4" s="38" t="s">
        <v>13</v>
      </c>
      <c r="B4" s="37"/>
      <c r="C4" s="37"/>
      <c r="D4" s="40"/>
      <c r="E4" s="37"/>
    </row>
    <row r="5" spans="1:5" ht="18" customHeight="1" x14ac:dyDescent="0.3">
      <c r="A5" s="2" t="s">
        <v>36</v>
      </c>
      <c r="B5" s="2" t="s">
        <v>35</v>
      </c>
      <c r="C5" s="36" t="s">
        <v>23</v>
      </c>
      <c r="D5" s="41">
        <v>105000</v>
      </c>
      <c r="E5" s="2" t="s">
        <v>31</v>
      </c>
    </row>
    <row r="6" spans="1:5" ht="18" customHeight="1" x14ac:dyDescent="0.3">
      <c r="A6" s="2" t="s">
        <v>38</v>
      </c>
      <c r="B6" s="2" t="s">
        <v>37</v>
      </c>
      <c r="C6" s="36" t="s">
        <v>23</v>
      </c>
      <c r="D6" s="41">
        <v>105000</v>
      </c>
      <c r="E6" s="2" t="s">
        <v>31</v>
      </c>
    </row>
    <row r="7" spans="1:5" ht="18" customHeight="1" x14ac:dyDescent="0.3">
      <c r="A7" s="2" t="s">
        <v>39</v>
      </c>
      <c r="B7" s="2" t="s">
        <v>42</v>
      </c>
      <c r="C7" s="36" t="s">
        <v>23</v>
      </c>
      <c r="D7" s="41">
        <v>202500</v>
      </c>
      <c r="E7" s="2" t="s">
        <v>31</v>
      </c>
    </row>
    <row r="8" spans="1:5" ht="18" customHeight="1" x14ac:dyDescent="0.3">
      <c r="A8" s="2" t="s">
        <v>40</v>
      </c>
      <c r="B8" s="2" t="s">
        <v>43</v>
      </c>
      <c r="C8" s="36" t="s">
        <v>23</v>
      </c>
      <c r="D8" s="41">
        <v>337500</v>
      </c>
      <c r="E8" s="2" t="s">
        <v>31</v>
      </c>
    </row>
    <row r="9" spans="1:5" ht="18" customHeight="1" x14ac:dyDescent="0.3">
      <c r="A9" s="2" t="s">
        <v>41</v>
      </c>
      <c r="B9" s="2" t="s">
        <v>44</v>
      </c>
      <c r="C9" s="36" t="s">
        <v>23</v>
      </c>
      <c r="D9" s="41">
        <v>210000</v>
      </c>
      <c r="E9" s="2" t="s">
        <v>31</v>
      </c>
    </row>
    <row r="10" spans="1:5" ht="18" customHeight="1" x14ac:dyDescent="0.3">
      <c r="A10" s="2" t="s">
        <v>45</v>
      </c>
      <c r="B10" s="2" t="s">
        <v>46</v>
      </c>
      <c r="C10" s="45" t="s">
        <v>23</v>
      </c>
      <c r="D10" s="41">
        <v>450000</v>
      </c>
      <c r="E10" s="2" t="s">
        <v>31</v>
      </c>
    </row>
    <row r="11" spans="1:5" ht="18" customHeight="1" x14ac:dyDescent="0.3">
      <c r="A11" s="68" t="s">
        <v>34</v>
      </c>
      <c r="B11" s="68"/>
      <c r="C11" s="68"/>
      <c r="D11" s="68"/>
      <c r="E11" s="68"/>
    </row>
    <row r="12" spans="1:5" ht="18" customHeight="1" x14ac:dyDescent="0.3">
      <c r="A12" s="39" t="s">
        <v>22</v>
      </c>
      <c r="B12" s="2"/>
      <c r="C12" s="36"/>
      <c r="D12" s="41"/>
      <c r="E12" s="2"/>
    </row>
    <row r="13" spans="1:5" ht="18" customHeight="1" x14ac:dyDescent="0.3">
      <c r="A13" s="2" t="s">
        <v>28</v>
      </c>
      <c r="B13" s="2"/>
      <c r="C13" s="36" t="s">
        <v>30</v>
      </c>
      <c r="D13" s="41">
        <v>166063</v>
      </c>
      <c r="E13" s="50" t="s">
        <v>32</v>
      </c>
    </row>
    <row r="14" spans="1:5" ht="18" customHeight="1" x14ac:dyDescent="0.3">
      <c r="A14" s="2" t="s">
        <v>29</v>
      </c>
      <c r="B14" s="2"/>
      <c r="C14" s="36" t="s">
        <v>30</v>
      </c>
      <c r="D14" s="41">
        <v>138290</v>
      </c>
      <c r="E14" s="50" t="s">
        <v>32</v>
      </c>
    </row>
    <row r="15" spans="1:5" ht="18" customHeight="1" x14ac:dyDescent="0.3">
      <c r="A15" s="2" t="s">
        <v>47</v>
      </c>
      <c r="B15" s="2"/>
      <c r="C15" s="45" t="s">
        <v>48</v>
      </c>
      <c r="D15" s="41">
        <v>138956</v>
      </c>
      <c r="E15" s="50" t="s">
        <v>32</v>
      </c>
    </row>
    <row r="16" spans="1:5" ht="17.100000000000001" customHeight="1" x14ac:dyDescent="0.3">
      <c r="A16" s="33"/>
      <c r="B16" s="33"/>
      <c r="C16" s="35"/>
      <c r="D16" s="34"/>
      <c r="E16" s="33"/>
    </row>
    <row r="17" spans="1:5" ht="17.100000000000001" customHeight="1" x14ac:dyDescent="0.3">
      <c r="A17" s="33"/>
      <c r="B17" s="33"/>
      <c r="C17" s="35"/>
      <c r="D17" s="34"/>
      <c r="E17" s="33"/>
    </row>
    <row r="18" spans="1:5" ht="17.100000000000001" customHeight="1" x14ac:dyDescent="0.3">
      <c r="A18" s="33"/>
      <c r="B18" s="33"/>
      <c r="C18" s="35"/>
      <c r="D18" s="34"/>
      <c r="E18" s="33"/>
    </row>
    <row r="19" spans="1:5" ht="17.100000000000001" customHeight="1" x14ac:dyDescent="0.3">
      <c r="A19" s="33"/>
      <c r="B19" s="33"/>
      <c r="C19" s="35"/>
      <c r="D19" s="34"/>
      <c r="E19" s="33"/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ht="17.100000000000001" customHeight="1" x14ac:dyDescent="0.3">
      <c r="A24" s="33"/>
      <c r="B24" s="33"/>
      <c r="C24" s="35"/>
      <c r="D24" s="34"/>
      <c r="E24" s="33"/>
    </row>
    <row r="25" spans="1:5" ht="17.100000000000001" customHeight="1" x14ac:dyDescent="0.3">
      <c r="A25" s="33"/>
      <c r="B25" s="33"/>
      <c r="C25" s="35"/>
      <c r="D25" s="34"/>
      <c r="E25" s="33"/>
    </row>
    <row r="26" spans="1:5" ht="17.100000000000001" customHeight="1" x14ac:dyDescent="0.3">
      <c r="A26" s="33"/>
      <c r="B26" s="33"/>
      <c r="C26" s="35"/>
      <c r="D26" s="34"/>
      <c r="E26" s="33"/>
    </row>
    <row r="27" spans="1:5" ht="17.100000000000001" customHeight="1" x14ac:dyDescent="0.3">
      <c r="A27" s="33"/>
      <c r="B27" s="33"/>
      <c r="C27" s="35"/>
      <c r="D27" s="34"/>
      <c r="E27" s="33"/>
    </row>
    <row r="28" spans="1:5" x14ac:dyDescent="0.3">
      <c r="A28" s="33"/>
      <c r="B28" s="33"/>
      <c r="C28" s="35"/>
      <c r="D28" s="34"/>
      <c r="E28" s="33"/>
    </row>
    <row r="29" spans="1:5" x14ac:dyDescent="0.3">
      <c r="A29" s="33"/>
      <c r="B29" s="33"/>
      <c r="C29" s="35"/>
      <c r="D29" s="34"/>
      <c r="E29" s="33"/>
    </row>
    <row r="30" spans="1:5" x14ac:dyDescent="0.3">
      <c r="A30" s="33"/>
      <c r="B30" s="33"/>
      <c r="C30" s="35"/>
      <c r="D30" s="34"/>
      <c r="E30" s="33"/>
    </row>
  </sheetData>
  <mergeCells count="3">
    <mergeCell ref="A1:E1"/>
    <mergeCell ref="A3:E3"/>
    <mergeCell ref="A11:E1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500폭방역용</vt:lpstr>
      <vt:lpstr>500폭</vt:lpstr>
      <vt:lpstr>600폭</vt:lpstr>
      <vt:lpstr>1000폭A형</vt:lpstr>
      <vt:lpstr>1000폭B형</vt:lpstr>
      <vt:lpstr>2000폭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2020-01-31T01:32:01Z</dcterms:modified>
</cp:coreProperties>
</file>